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https://aucabca.sharepoint.com/sites/ComplianceGroup/Shared Documents/Rule 002/Templates/"/>
    </mc:Choice>
  </mc:AlternateContent>
  <xr:revisionPtr revIDLastSave="11" documentId="8_{4A8C0B2B-B677-496E-BF0D-9996F17CC977}" xr6:coauthVersionLast="47" xr6:coauthVersionMax="47" xr10:uidLastSave="{6C1AFC9D-EFAA-444B-8823-53DD7A15811D}"/>
  <bookViews>
    <workbookView xWindow="-28920" yWindow="870" windowWidth="29040" windowHeight="15840" tabRatio="901" xr2:uid="{00000000-000D-0000-FFFF-FFFF00000000}"/>
  </bookViews>
  <sheets>
    <sheet name="Instructions" sheetId="1" r:id="rId1"/>
    <sheet name="Six-month Report" sheetId="2" r:id="rId2"/>
    <sheet name="Annual Report" sheetId="3" r:id="rId3"/>
    <sheet name="Sheet1" sheetId="4" state="hidden" r:id="rId4"/>
  </sheets>
  <definedNames>
    <definedName name="Company">'Six-month Report'!$F$2</definedName>
    <definedName name="DateAnnualReportModified">#REF!</definedName>
    <definedName name="DateAnnualReportPrepared">#REF!</definedName>
    <definedName name="DateAnnualSystemReportsGenerated">#REF!</definedName>
    <definedName name="DateQ1ReportModified">'Six-month Report'!$I$6</definedName>
    <definedName name="DateQ1ReportPrepared">'Six-month Report'!$I$5</definedName>
    <definedName name="DateQ1SystemReportsGenerated">'Six-month Report'!$I$7</definedName>
    <definedName name="DateQ2ReportModified">#REF!</definedName>
    <definedName name="DateQ2ReportPrepared">#REF!</definedName>
    <definedName name="DateQ2SystemReportsGenerated">#REF!</definedName>
    <definedName name="DateQ3ReportModified">#REF!</definedName>
    <definedName name="DateQ3ReportPrepared">#REF!</definedName>
    <definedName name="DateQ3SystemReportsGenerated">#REF!</definedName>
    <definedName name="DateQ4ReportModified">#REF!</definedName>
    <definedName name="DateQ4ReportPrepared">#REF!</definedName>
    <definedName name="DateQ4SystemReportsGenerated">#REF!</definedName>
    <definedName name="DateQ4ystemReportsGenerated">#REF!</definedName>
    <definedName name="DateReportPrepared">'Six-month Report'!$I$5</definedName>
    <definedName name="Distribution">'Six-month Report'!#REF!</definedName>
    <definedName name="_xlnm.Print_Area" localSheetId="2">'Annual Report'!$A$6:$R$172</definedName>
    <definedName name="_xlnm.Print_Area" localSheetId="0">Instructions!$A$1:$B$36</definedName>
    <definedName name="_xlnm.Print_Area" localSheetId="1">'Six-month Report'!$B$9:$P$59</definedName>
    <definedName name="_xlnm.Print_Titles" localSheetId="2">'Annual Report'!$2:$5</definedName>
    <definedName name="_xlnm.Print_Titles" localSheetId="1">'Six-month Report'!$8:$9</definedName>
    <definedName name="Year">'Six-month Report'!$H$4</definedName>
    <definedName name="Z_7113CC31_AA11_4DEF_8815_438C962158E5_.wvu.PrintArea" localSheetId="2" hidden="1">'Annual Report'!$A$6:$R$172</definedName>
    <definedName name="Z_7113CC31_AA11_4DEF_8815_438C962158E5_.wvu.PrintArea" localSheetId="0" hidden="1">Instructions!$A$1:$B$25</definedName>
    <definedName name="Z_7113CC31_AA11_4DEF_8815_438C962158E5_.wvu.PrintArea" localSheetId="1" hidden="1">'Six-month Report'!$B$10:$P$59</definedName>
    <definedName name="Z_7113CC31_AA11_4DEF_8815_438C962158E5_.wvu.PrintTitles" localSheetId="2" hidden="1">'Annual Report'!$2:$3</definedName>
    <definedName name="Z_7113CC31_AA11_4DEF_8815_438C962158E5_.wvu.PrintTitles" localSheetId="1" hidden="1">'Six-month Report'!$8:$8</definedName>
    <definedName name="Z_A59B6293_D9A2_45C9_A3A8_F2EE1EF5E6D2_.wvu.PrintArea" localSheetId="2" hidden="1">'Annual Report'!$A$6:$R$172</definedName>
    <definedName name="Z_A59B6293_D9A2_45C9_A3A8_F2EE1EF5E6D2_.wvu.PrintArea" localSheetId="0" hidden="1">Instructions!$A$1:$B$36</definedName>
    <definedName name="Z_A59B6293_D9A2_45C9_A3A8_F2EE1EF5E6D2_.wvu.PrintArea" localSheetId="1" hidden="1">'Six-month Report'!$B$9:$P$59</definedName>
    <definedName name="Z_A59B6293_D9A2_45C9_A3A8_F2EE1EF5E6D2_.wvu.PrintTitles" localSheetId="2" hidden="1">'Annual Report'!$2:$5</definedName>
    <definedName name="Z_A59B6293_D9A2_45C9_A3A8_F2EE1EF5E6D2_.wvu.PrintTitles" localSheetId="1" hidden="1">'Six-month Report'!$8:$9</definedName>
  </definedNames>
  <calcPr calcId="191028"/>
  <customWorkbookViews>
    <customWorkbookView name="Summer Abney - Personal View" guid="{A59B6293-D9A2-45C9-A3A8-F2EE1EF5E6D2}" mergeInterval="0" personalView="1" maximized="1" xWindow="1912" yWindow="-8" windowWidth="1936" windowHeight="1056" tabRatio="901" activeSheetId="2"/>
    <customWorkbookView name="Catherine Pham - Personal View" guid="{7113CC31-AA11-4DEF-8815-438C962158E5}" mergeInterval="0" personalView="1" maximized="1" xWindow="1" yWindow="1" windowWidth="1280" windowHeight="752" tabRatio="901" activeSheetId="1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3" l="1"/>
  <c r="G14" i="2"/>
  <c r="G18" i="2"/>
  <c r="H18" i="2"/>
  <c r="I18" i="2"/>
  <c r="J18" i="2"/>
  <c r="K18" i="2"/>
  <c r="L18" i="2"/>
  <c r="M19" i="2"/>
  <c r="M20" i="2"/>
  <c r="M21" i="2"/>
  <c r="G22" i="2"/>
  <c r="M22" i="2" s="1"/>
  <c r="H22" i="2"/>
  <c r="I22" i="2"/>
  <c r="J22" i="2"/>
  <c r="K22" i="2"/>
  <c r="L22" i="2"/>
  <c r="F30" i="2"/>
  <c r="B26" i="3" l="1"/>
  <c r="G55" i="3" l="1"/>
  <c r="I55" i="3"/>
  <c r="K55" i="3"/>
  <c r="M15" i="3" l="1"/>
  <c r="N15" i="3"/>
  <c r="O15" i="3"/>
  <c r="P15" i="3"/>
  <c r="Q15" i="3"/>
  <c r="L15" i="3"/>
  <c r="G17" i="3"/>
  <c r="H17" i="3"/>
  <c r="I17" i="3"/>
  <c r="J17" i="3"/>
  <c r="K17" i="3"/>
  <c r="F17" i="3"/>
  <c r="G15" i="3"/>
  <c r="H15" i="3"/>
  <c r="I15" i="3"/>
  <c r="J15" i="3"/>
  <c r="K15" i="3"/>
  <c r="F15" i="3"/>
  <c r="G14" i="3"/>
  <c r="H14" i="3"/>
  <c r="I14" i="3"/>
  <c r="J14" i="3"/>
  <c r="K14" i="3"/>
  <c r="F14" i="3"/>
  <c r="G49" i="3"/>
  <c r="R15" i="3" l="1"/>
  <c r="M19" i="3"/>
  <c r="N19" i="3"/>
  <c r="O19" i="3"/>
  <c r="P19" i="3"/>
  <c r="Q19" i="3"/>
  <c r="L19" i="3"/>
  <c r="G16" i="3"/>
  <c r="H16" i="3"/>
  <c r="I16" i="3"/>
  <c r="J16" i="3"/>
  <c r="K16" i="3"/>
  <c r="G18" i="3"/>
  <c r="H18" i="3"/>
  <c r="I18" i="3"/>
  <c r="J18" i="3"/>
  <c r="K18" i="3"/>
  <c r="F18" i="3"/>
  <c r="F16" i="3"/>
  <c r="F11" i="3"/>
  <c r="K19" i="3"/>
  <c r="J19" i="3"/>
  <c r="I19" i="3"/>
  <c r="H19" i="3"/>
  <c r="G19" i="3"/>
  <c r="F19" i="3" l="1"/>
  <c r="R19" i="3" s="1"/>
  <c r="R16" i="3"/>
  <c r="R18" i="3"/>
  <c r="R17" i="3"/>
  <c r="I47" i="3"/>
  <c r="I48" i="3"/>
  <c r="H55" i="3"/>
  <c r="J55" i="3"/>
  <c r="L55" i="3"/>
  <c r="H54" i="3"/>
  <c r="I54" i="3"/>
  <c r="J54" i="3"/>
  <c r="K54" i="3"/>
  <c r="L54" i="3"/>
  <c r="H53" i="3"/>
  <c r="I53" i="3"/>
  <c r="J53" i="3"/>
  <c r="K53" i="3"/>
  <c r="L53" i="3"/>
  <c r="G53" i="3"/>
  <c r="G54" i="3"/>
  <c r="H52" i="3"/>
  <c r="I52" i="3"/>
  <c r="J52" i="3"/>
  <c r="K52" i="3"/>
  <c r="L52" i="3"/>
  <c r="G52" i="3"/>
  <c r="H49" i="3"/>
  <c r="I49" i="3"/>
  <c r="J49" i="3"/>
  <c r="K49" i="3"/>
  <c r="L49" i="3"/>
  <c r="H48" i="3"/>
  <c r="J48" i="3"/>
  <c r="K48" i="3"/>
  <c r="L48" i="3"/>
  <c r="H47" i="3"/>
  <c r="J47" i="3"/>
  <c r="K47" i="3"/>
  <c r="L47" i="3"/>
  <c r="G47" i="3"/>
  <c r="G48" i="3"/>
  <c r="H46" i="3"/>
  <c r="I46" i="3"/>
  <c r="J46" i="3"/>
  <c r="K46" i="3"/>
  <c r="L46" i="3"/>
  <c r="G46" i="3"/>
  <c r="D2" i="3" l="1"/>
  <c r="M55" i="2" l="1"/>
  <c r="M56" i="2"/>
  <c r="M57" i="2"/>
  <c r="M49" i="2"/>
  <c r="M50" i="2"/>
  <c r="M51" i="2"/>
  <c r="S53" i="3"/>
  <c r="S54" i="3"/>
  <c r="S55" i="3"/>
  <c r="S47" i="3"/>
  <c r="S48" i="3"/>
  <c r="S49" i="3"/>
  <c r="S52" i="3"/>
  <c r="S46" i="3"/>
  <c r="M54" i="2"/>
  <c r="M48" i="2"/>
  <c r="G44" i="2"/>
  <c r="O77" i="3"/>
  <c r="E77" i="3"/>
  <c r="G77" i="3"/>
  <c r="I77" i="3"/>
  <c r="K77" i="3"/>
  <c r="M77" i="3"/>
  <c r="A3" i="3"/>
  <c r="J70" i="3"/>
  <c r="I70" i="3"/>
  <c r="H70" i="3"/>
  <c r="G70" i="3"/>
  <c r="F70" i="3"/>
  <c r="J69" i="3"/>
  <c r="I69" i="3"/>
  <c r="H69" i="3"/>
  <c r="G69" i="3"/>
  <c r="F69" i="3"/>
  <c r="J62" i="3"/>
  <c r="I62" i="3"/>
  <c r="H62" i="3"/>
  <c r="G62" i="3"/>
  <c r="F62" i="3"/>
  <c r="J61" i="3"/>
  <c r="I61" i="3"/>
  <c r="H61" i="3"/>
  <c r="G61" i="3"/>
  <c r="F61" i="3"/>
  <c r="G42" i="3"/>
  <c r="E27" i="3"/>
  <c r="A50" i="4" l="1"/>
  <c r="A48" i="4"/>
  <c r="A44" i="4"/>
  <c r="A32" i="4"/>
  <c r="A38" i="4"/>
  <c r="A12" i="4"/>
  <c r="A61" i="4" l="1"/>
  <c r="A53" i="4"/>
  <c r="A27" i="4" l="1"/>
  <c r="A59" i="4"/>
  <c r="F18" i="4" l="1"/>
  <c r="G18" i="4"/>
  <c r="H18" i="4"/>
  <c r="I18" i="4"/>
  <c r="J18" i="4"/>
  <c r="K18" i="4"/>
  <c r="L18" i="4"/>
  <c r="M18" i="4"/>
  <c r="N18" i="4"/>
  <c r="O18" i="4"/>
  <c r="P18" i="4"/>
  <c r="E18" i="4"/>
  <c r="A17" i="4"/>
  <c r="A25" i="4" l="1"/>
  <c r="A14" i="4" l="1"/>
  <c r="A15" i="4"/>
  <c r="A13" i="4"/>
  <c r="H9" i="4"/>
  <c r="G9" i="4"/>
  <c r="F9" i="4"/>
  <c r="E9" i="4"/>
  <c r="A8" i="4"/>
  <c r="F22" i="4" l="1"/>
  <c r="G22" i="4"/>
  <c r="H22" i="4"/>
  <c r="I22" i="4"/>
  <c r="J22" i="4"/>
  <c r="K22" i="4"/>
  <c r="L22" i="4"/>
  <c r="M22" i="4"/>
  <c r="N22" i="4"/>
  <c r="O22" i="4"/>
  <c r="P22" i="4"/>
  <c r="E22" i="4"/>
  <c r="A21" i="4"/>
  <c r="A57" i="4"/>
  <c r="G51" i="4"/>
  <c r="H51" i="4"/>
  <c r="I51" i="4"/>
  <c r="J51" i="4"/>
  <c r="K51" i="4"/>
  <c r="A51" i="4"/>
  <c r="G49" i="4"/>
  <c r="H49" i="4"/>
  <c r="I49" i="4"/>
  <c r="J49" i="4"/>
  <c r="K49" i="4"/>
  <c r="A49" i="4"/>
  <c r="A4" i="4"/>
  <c r="A2" i="4"/>
  <c r="B9" i="3" l="1"/>
  <c r="B7" i="3"/>
  <c r="L129" i="3" l="1"/>
  <c r="K129" i="3"/>
  <c r="I129" i="3"/>
  <c r="H129" i="3"/>
  <c r="H128" i="3"/>
  <c r="B40" i="3"/>
  <c r="F10" i="4" l="1"/>
  <c r="G10" i="4"/>
  <c r="H10" i="4"/>
  <c r="E10" i="4"/>
  <c r="K23" i="4" l="1"/>
  <c r="O23" i="4"/>
  <c r="E23" i="4"/>
  <c r="H23" i="4"/>
  <c r="L23" i="4"/>
  <c r="P23" i="4"/>
  <c r="I23" i="4"/>
  <c r="M23" i="4"/>
  <c r="F23" i="4"/>
  <c r="J23" i="4"/>
  <c r="N23" i="4"/>
  <c r="G23" i="4"/>
  <c r="A63" i="4" l="1"/>
  <c r="A78" i="4" l="1"/>
  <c r="A79" i="4"/>
  <c r="A80" i="4"/>
  <c r="A81" i="4"/>
  <c r="A82" i="4"/>
  <c r="G45" i="4"/>
  <c r="H45" i="4"/>
  <c r="I45" i="4"/>
  <c r="K45" i="4"/>
  <c r="J45" i="4"/>
  <c r="F13" i="4"/>
  <c r="F14" i="4"/>
  <c r="F15" i="4"/>
  <c r="E15" i="4"/>
  <c r="E14" i="4"/>
  <c r="E13" i="4"/>
  <c r="D15" i="4"/>
  <c r="D14" i="4"/>
  <c r="D13" i="4"/>
  <c r="C15" i="4"/>
  <c r="C13" i="4"/>
  <c r="C14" i="4"/>
  <c r="I46" i="4" l="1"/>
  <c r="K46" i="4"/>
  <c r="H46" i="4"/>
  <c r="J46" i="4"/>
  <c r="G46" i="4"/>
  <c r="H19" i="4" l="1"/>
  <c r="L19" i="4"/>
  <c r="P19" i="4"/>
  <c r="I19" i="4"/>
  <c r="M19" i="4"/>
  <c r="E19" i="4"/>
  <c r="F19" i="4"/>
  <c r="J19" i="4"/>
  <c r="N19" i="4"/>
  <c r="G19" i="4"/>
  <c r="K19" i="4"/>
  <c r="O19" i="4"/>
  <c r="F6" i="4" l="1"/>
  <c r="J6" i="4"/>
  <c r="N6" i="4"/>
  <c r="G6" i="4"/>
  <c r="K6" i="4"/>
  <c r="O6" i="4"/>
  <c r="H6" i="4"/>
  <c r="L6" i="4"/>
  <c r="P6" i="4"/>
  <c r="I6" i="4"/>
  <c r="M6" i="4"/>
  <c r="E6" i="4"/>
</calcChain>
</file>

<file path=xl/sharedStrings.xml><?xml version="1.0" encoding="utf-8"?>
<sst xmlns="http://schemas.openxmlformats.org/spreadsheetml/2006/main" count="493" uniqueCount="146">
  <si>
    <t>Reporting Template for Owners of Electric Distribution Systems</t>
  </si>
  <si>
    <t>and Gas Distributors</t>
  </si>
  <si>
    <t>Instructions</t>
  </si>
  <si>
    <t>General:</t>
  </si>
  <si>
    <t xml:space="preserve">Go to the six-month report tab and enter the name of your company as you will want it to appear on the header of the reports. On the same tab, enter the applicable year. </t>
  </si>
  <si>
    <t xml:space="preserve">The annual report builds from the six-month report, so when you are preparing the annual report, use the same template that you used to enter the six-month report data. </t>
  </si>
  <si>
    <t>On the top of each report, enter the appropriate dates: the date you are preparing the report and the date the system reports were generated.</t>
  </si>
  <si>
    <t>Please note that generally, within each table, cells that require your input are white and ones that contain formulas are shaded and should not be modified.</t>
  </si>
  <si>
    <t>4.1.1 Monthly billing and meter reading performance</t>
  </si>
  <si>
    <r>
      <t>For this metric, you have the option of reporting as of calendar month end or as of the date the last cycle (billing or meter reading) of the month. Whichever method you use, please apply it consistently and enter the applicable dates at the top of the columns. For each month, take the total number of sites (based on the site cycle catalogue (SCF) count on the date you are using) and separate them into two groups: (1) sites billed and (2) sites not billed (for sites that were not billed at all during the month). The metric "Meters not read" (i.e., cumulative metered energized sites without MDM actual meter readings) is for billed sites that did not have actual meter readings released to market (other than customer reads) at any point in time throughout the month. This report is intended to reflect sites that were active at the end of the month. However, sites that were retired or salvaged during the month for which DCM and billing data was created may be included as long as they are consistently included or excluded.</t>
    </r>
    <r>
      <rPr>
        <sz val="10"/>
        <color rgb="FFFF0000"/>
        <rFont val="Arial"/>
        <family val="2"/>
      </rPr>
      <t xml:space="preserve"> </t>
    </r>
  </si>
  <si>
    <t xml:space="preserve">4.1.2 Cumulative meters not read within six months, and not read within one year </t>
  </si>
  <si>
    <t xml:space="preserve">Please provide the site count for all sites (other than de-energized sites) that have not had their meter read within six months.  Include those sites that also appear in the metric of sites that have not had their meter read within one year. </t>
  </si>
  <si>
    <t>For sites that have not had their meters read within one year, include de-energized sites that still have a meter. Group the sites by reason that the meters were not read and, for each reason, briefly describe the reason, provide the number of sites and provide the course(s) of action the owner will take to get the meters read and ensure that the situation does not occur again in the future.</t>
  </si>
  <si>
    <t>4.2 Work completion performance measures</t>
  </si>
  <si>
    <t>For ENCs and DECs, report monthly numbers of those transactions sent, average number of days to send responses to retailers after they send the requests and average time to actually complete the work. Optionally, you can also report the average time from when the request comes in until when the site is ready.</t>
  </si>
  <si>
    <t>Annual report</t>
  </si>
  <si>
    <t>The "Annual Report" tab is auto-populated from the data provided in the six-month report tab, except for the following metrics:</t>
  </si>
  <si>
    <t>4.3 Worker safety performance measures</t>
  </si>
  <si>
    <t xml:space="preserve">Please provide annual numbers for lost time injuries, medical treatment injuries, fatalities, exposure hours, recordable motor vehicle incidents and the annual number of actual kilometres driven by corporate fleet vehicles for the previous five years using the definitions provided by the CEA. </t>
  </si>
  <si>
    <t>4.4 Interruption duration and frequency</t>
  </si>
  <si>
    <t>Please provide annual SAIFI and SAIDI in two versions: with major events included and with major events excluded. Provide SAIFI and SAIDI for the previous five years. Also, provide the service standard for the owner as identified in Appendix A of Rule 002 in the "maximum service standard excluding major events" column.</t>
  </si>
  <si>
    <t>Rule 002: Service Quality and Reliability Performance Monitoring and Reporting for Owners of Electric Distribution Systems and for Gas Distributors ReportingTemplate (Electric)</t>
  </si>
  <si>
    <t>Company name:</t>
  </si>
  <si>
    <t xml:space="preserve"> </t>
  </si>
  <si>
    <t>Reporting for year:</t>
  </si>
  <si>
    <t>Date six-month report prepared:</t>
  </si>
  <si>
    <t>Date six-month report last modified (if applicable):</t>
  </si>
  <si>
    <t>Date six-month reports generated:</t>
  </si>
  <si>
    <t>4.1 Billing and meter reading performance measures</t>
  </si>
  <si>
    <t>Monthly billing and meter reading performance
(by meter type)</t>
  </si>
  <si>
    <t>Minimum annual service standard</t>
  </si>
  <si>
    <t>January</t>
  </si>
  <si>
    <t>February</t>
  </si>
  <si>
    <t>March</t>
  </si>
  <si>
    <t>April</t>
  </si>
  <si>
    <t>May</t>
  </si>
  <si>
    <t>June</t>
  </si>
  <si>
    <t>Average monthly</t>
  </si>
  <si>
    <t>Total number</t>
  </si>
  <si>
    <t>Date of last cycle run for the month or last date used in reports</t>
  </si>
  <si>
    <t>Total sites</t>
  </si>
  <si>
    <t>Total sites billed</t>
  </si>
  <si>
    <t>Total sites not billed</t>
  </si>
  <si>
    <t>Sites billed with meters not read*</t>
  </si>
  <si>
    <t>Percentage of sites not read</t>
  </si>
  <si>
    <r>
      <rPr>
        <u/>
        <sz val="10"/>
        <rFont val="Arial"/>
        <family val="2"/>
      </rPr>
      <t>&lt;</t>
    </r>
    <r>
      <rPr>
        <sz val="10"/>
        <rFont val="Arial"/>
        <family val="2"/>
      </rPr>
      <t xml:space="preserve"> </t>
    </r>
    <r>
      <rPr>
        <sz val="10"/>
        <rFont val="Arial"/>
      </rPr>
      <t>10%</t>
    </r>
  </si>
  <si>
    <r>
      <t xml:space="preserve">*Cumulative metered energized sites without actual meter readings provided to parties in accordance with Section 10 of Rule 021: </t>
    </r>
    <r>
      <rPr>
        <i/>
        <sz val="10"/>
        <rFont val="Arial"/>
        <family val="2"/>
      </rPr>
      <t>Settlement System Code Rules</t>
    </r>
  </si>
  <si>
    <t>Number of sites not read within 6 months (as of June 30)</t>
  </si>
  <si>
    <t xml:space="preserve">  </t>
  </si>
  <si>
    <t>Number of sites not read within 1 year by reason (as of June 30)</t>
  </si>
  <si>
    <t>Sites not read</t>
  </si>
  <si>
    <t>Future action</t>
  </si>
  <si>
    <t>Total</t>
  </si>
  <si>
    <t>Reason 1</t>
  </si>
  <si>
    <t>Reason 2</t>
  </si>
  <si>
    <t>Reason 3</t>
  </si>
  <si>
    <t>Reason 4</t>
  </si>
  <si>
    <t>Reason 5</t>
  </si>
  <si>
    <t>Reason 6</t>
  </si>
  <si>
    <t>Reason 7</t>
  </si>
  <si>
    <t>Reason 8</t>
  </si>
  <si>
    <t>Reason 9</t>
  </si>
  <si>
    <t>Reason 10</t>
  </si>
  <si>
    <t xml:space="preserve">4.2 Work completion performance measures </t>
  </si>
  <si>
    <t>Energizations (ENCs)</t>
  </si>
  <si>
    <t>Average days from energization order creation to site energized</t>
  </si>
  <si>
    <t>Average days from energization order creation to site ready for energization or requested energization date (optional metric)</t>
  </si>
  <si>
    <t>Average difference in days between the time when the request is received by the distributor and the retailer is notified of the completion</t>
  </si>
  <si>
    <t>De-energizations (DECs)</t>
  </si>
  <si>
    <t>Average days from de-energization order creation to site de-energized</t>
  </si>
  <si>
    <t>Average days from de-energization order creation to site ready for de-energization or requested de-energization date (optional metric)</t>
  </si>
  <si>
    <t>Average difference in days between the time when the request is received by the distributor and the date the retailer is notified of completion</t>
  </si>
  <si>
    <t xml:space="preserve">   </t>
  </si>
  <si>
    <t xml:space="preserve">Rule 002: Service Quality and Reliability Performance Monitoring and Reporting for Owners of Electric Distribution Systems and for Gas Distributors ReportingTemplate (Electric)   </t>
  </si>
  <si>
    <t>Prepared:</t>
  </si>
  <si>
    <t>Date modified (if applicable):</t>
  </si>
  <si>
    <t>Based on system reports generated:</t>
  </si>
  <si>
    <t xml:space="preserve">Monthly billing and meter reading performance
</t>
  </si>
  <si>
    <t>July</t>
  </si>
  <si>
    <t>August</t>
  </si>
  <si>
    <t>September</t>
  </si>
  <si>
    <t>October</t>
  </si>
  <si>
    <t>November</t>
  </si>
  <si>
    <t>December</t>
  </si>
  <si>
    <t>Annual average</t>
  </si>
  <si>
    <t>4.3.1 All injury/illness frequency rate (AIIFR)</t>
  </si>
  <si>
    <t>Lost time injuries</t>
  </si>
  <si>
    <t>Medical treatment injuries</t>
  </si>
  <si>
    <t>Fatalities</t>
  </si>
  <si>
    <t>Actual exposure hours</t>
  </si>
  <si>
    <t>4.3.2 Motor vehicle incident frequency rate</t>
  </si>
  <si>
    <t>Number of reportable vehicle incidents</t>
  </si>
  <si>
    <t>Corporate fleet vehicle actual kilometres</t>
  </si>
  <si>
    <t>Interruption duration and frequency</t>
  </si>
  <si>
    <t>Annual measure</t>
  </si>
  <si>
    <t>Maximum service standard excluding major events</t>
  </si>
  <si>
    <t>With major events included</t>
  </si>
  <si>
    <t>With major events excluded</t>
  </si>
  <si>
    <t>SAIFI</t>
  </si>
  <si>
    <t>SAIDI</t>
  </si>
  <si>
    <t xml:space="preserve"> 3% worst performing circuits on the system for the year  </t>
  </si>
  <si>
    <t>No.</t>
  </si>
  <si>
    <t>Name and/or identification</t>
  </si>
  <si>
    <t>Factors underlying the poor performance of these circuits and describe the actions that are being considered or have been implemented to improve the reliability of these circuits</t>
  </si>
  <si>
    <t>Monitoring of former worst performing circuits</t>
  </si>
  <si>
    <t>Current year SAIDI</t>
  </si>
  <si>
    <t>Last year on the worst performing list</t>
  </si>
  <si>
    <t>Maximum annual service standard</t>
  </si>
  <si>
    <t>Annual average (year-to-date)</t>
  </si>
  <si>
    <t>Meters not read within 3 months of quarter's end</t>
  </si>
  <si>
    <t>Meters not read within a year of quarter's end</t>
  </si>
  <si>
    <t>Number of TBDs resolved within 35 days</t>
  </si>
  <si>
    <t>Number of TBDs  resolved within 70 days</t>
  </si>
  <si>
    <t>Number of TBDs not resolved within 70 days</t>
  </si>
  <si>
    <t>Average days from energize order creation to site energized</t>
  </si>
  <si>
    <t>Average days from when request is received by distributor and retailer is notified of completion</t>
  </si>
  <si>
    <t>Average days from energize order creation to site ready or requested energize date (optional)</t>
  </si>
  <si>
    <t>Number of energize completions</t>
  </si>
  <si>
    <t>Average days from de-energize order creation to site de-energized</t>
  </si>
  <si>
    <t>Average days from de-energize order creation to site ready or requested date (optional)</t>
  </si>
  <si>
    <t>Number of de-energize completions</t>
  </si>
  <si>
    <t>All injury/illness frequency rate (injuries and illnesses per 100 employees)</t>
  </si>
  <si>
    <t>Motor vehicle incident frequency rate (vehicle incidents per million km)</t>
  </si>
  <si>
    <t>Total number of sites adjusted through PFAMs</t>
  </si>
  <si>
    <t>Total kWh over- or under-allocated and adjusted through PFAMs</t>
  </si>
  <si>
    <t>Jan</t>
  </si>
  <si>
    <t>Feb</t>
  </si>
  <si>
    <t>Q1</t>
  </si>
  <si>
    <t>Mar</t>
  </si>
  <si>
    <t>Q2</t>
  </si>
  <si>
    <t>Apr</t>
  </si>
  <si>
    <t>Q3</t>
  </si>
  <si>
    <t>Q4</t>
  </si>
  <si>
    <t>Jun</t>
  </si>
  <si>
    <t>Jul</t>
  </si>
  <si>
    <t>Aug</t>
  </si>
  <si>
    <t>Sep</t>
  </si>
  <si>
    <t>Oct</t>
  </si>
  <si>
    <t>Nov</t>
  </si>
  <si>
    <t>Dec</t>
  </si>
  <si>
    <t>Target</t>
  </si>
  <si>
    <r>
      <rPr>
        <sz val="10"/>
        <color rgb="FF000000"/>
        <rFont val="Arial"/>
      </rPr>
      <t xml:space="preserve">The three per cent worst performing circuits on the system and their SAIDI values are to be reported annually. Circuits that were formerly on the worst performing circuit list and are no longer among the three per cent worst performing are to be included on the "Monitoring of Former Worst Performing Circuits" list for five years after they are no longer currently worst performers. When reporting the former worst performing circuits, report the current SAIDI values and not the SAIDI that they had when they were among the worst performing circuits. </t>
    </r>
    <r>
      <rPr>
        <sz val="10"/>
        <rFont val="Arial"/>
        <family val="2"/>
      </rPr>
      <t>Owners must identify the factors underlying the poor performance of these circuits and describe the actions that are being considered, as well as reporting the last year that the circuit appeared in the worst-performing circuit list (per Section 4.4.3 of Rule 002).</t>
    </r>
  </si>
  <si>
    <t>Total number of ENCs completed</t>
  </si>
  <si>
    <t>Total number of DECs completed</t>
  </si>
  <si>
    <t>and Reporting for Owners of Electric Distribution Systems</t>
  </si>
  <si>
    <t>Rule 002: Service Quality and Reliability Performance Monitoring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</si>
</sst>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
    <numFmt numFmtId="166" formatCode="[$-409]mmmm\ d\,\ yyyy;@"/>
    <numFmt numFmtId="167" formatCode="_(* #,##0_);_(* \(#,##0\);_(* &quot;-&quot;??_);_(@_)"/>
    <numFmt numFmtId="168" formatCode="0.000"/>
  </numFmts>
  <fonts count="21" x14ac:knownFonts="1">
    <font>
      <sz val="10"/>
      <name val="Arial"/>
    </font>
    <font>
      <sz val="10"/>
      <name val="Arial"/>
      <family val="2"/>
    </font>
    <font>
      <sz val="8"/>
      <name val="Arial"/>
      <family val="2"/>
    </font>
    <font>
      <b/>
      <sz val="10"/>
      <name val="Arial"/>
      <family val="2"/>
    </font>
    <font>
      <sz val="10"/>
      <color indexed="10"/>
      <name val="Arial"/>
      <family val="2"/>
    </font>
    <font>
      <sz val="9.5500000000000007"/>
      <name val="Arial"/>
      <family val="2"/>
    </font>
    <font>
      <b/>
      <sz val="14"/>
      <name val="Arial"/>
      <family val="2"/>
    </font>
    <font>
      <sz val="10"/>
      <name val="Arial"/>
      <family val="2"/>
    </font>
    <font>
      <b/>
      <sz val="10"/>
      <name val="Arial Black"/>
      <family val="2"/>
    </font>
    <font>
      <sz val="10"/>
      <name val="Arial"/>
      <family val="2"/>
    </font>
    <font>
      <sz val="10"/>
      <color rgb="FFFF0000"/>
      <name val="Arial"/>
      <family val="2"/>
    </font>
    <font>
      <b/>
      <sz val="10"/>
      <color rgb="FFFF0000"/>
      <name val="Arial"/>
      <family val="2"/>
    </font>
    <font>
      <b/>
      <sz val="12"/>
      <name val="Arial Black"/>
      <family val="2"/>
    </font>
    <font>
      <sz val="12"/>
      <name val="Arial"/>
      <family val="2"/>
    </font>
    <font>
      <b/>
      <sz val="18"/>
      <name val="Arial"/>
      <family val="2"/>
    </font>
    <font>
      <sz val="10"/>
      <color theme="1"/>
      <name val="Arial"/>
      <family val="2"/>
    </font>
    <font>
      <b/>
      <sz val="10"/>
      <color theme="1"/>
      <name val="Arial"/>
      <family val="2"/>
    </font>
    <font>
      <b/>
      <sz val="11"/>
      <name val="Arial Black"/>
      <family val="2"/>
    </font>
    <font>
      <i/>
      <sz val="10"/>
      <name val="Arial"/>
      <family val="2"/>
    </font>
    <font>
      <u/>
      <sz val="10"/>
      <name val="Arial"/>
      <family val="2"/>
    </font>
    <font>
      <sz val="10"/>
      <color rgb="FF000000"/>
      <name val="Arial"/>
    </font>
  </fonts>
  <fills count="11">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s>
  <cellStyleXfs count="4">
    <xf numFmtId="0" fontId="0" fillId="0" borderId="0" applyBorder="0"/>
    <xf numFmtId="43" fontId="7" fillId="0" borderId="0" applyFont="0" applyFill="0" applyBorder="0" applyAlignment="0" applyProtection="0"/>
    <xf numFmtId="9" fontId="9" fillId="0" borderId="0" applyFont="0" applyFill="0" applyBorder="0" applyAlignment="0" applyProtection="0"/>
    <xf numFmtId="0" fontId="1" fillId="0" borderId="0" applyBorder="0"/>
  </cellStyleXfs>
  <cellXfs count="415">
    <xf numFmtId="0" fontId="0" fillId="0" borderId="0" xfId="0"/>
    <xf numFmtId="0" fontId="0" fillId="0" borderId="0" xfId="0" applyBorder="1"/>
    <xf numFmtId="0" fontId="0" fillId="0" borderId="0" xfId="0" applyBorder="1" applyAlignment="1">
      <alignment wrapText="1"/>
    </xf>
    <xf numFmtId="0" fontId="0" fillId="0" borderId="0" xfId="0" applyAlignment="1">
      <alignment horizontal="right" indent="1"/>
    </xf>
    <xf numFmtId="0" fontId="0" fillId="0" borderId="0" xfId="0" applyBorder="1" applyAlignment="1">
      <alignment horizontal="right" indent="1"/>
    </xf>
    <xf numFmtId="0" fontId="3" fillId="0" borderId="0" xfId="0" applyFont="1"/>
    <xf numFmtId="0" fontId="0" fillId="0" borderId="0" xfId="0" applyAlignment="1">
      <alignment wrapText="1" shrinkToFit="1"/>
    </xf>
    <xf numFmtId="0" fontId="3" fillId="0" borderId="0" xfId="0" applyFont="1" applyBorder="1"/>
    <xf numFmtId="0" fontId="0" fillId="0" borderId="0" xfId="0" applyAlignment="1">
      <alignment horizontal="left"/>
    </xf>
    <xf numFmtId="0" fontId="0" fillId="0" borderId="0" xfId="0" quotePrefix="1"/>
    <xf numFmtId="0" fontId="3" fillId="0" borderId="0" xfId="0" applyFont="1" applyBorder="1" applyAlignment="1">
      <alignment horizontal="left" wrapText="1" indent="1"/>
    </xf>
    <xf numFmtId="164" fontId="0" fillId="0" borderId="0" xfId="0" applyNumberFormat="1" applyBorder="1" applyAlignment="1">
      <alignment horizontal="right" indent="1"/>
    </xf>
    <xf numFmtId="0" fontId="3" fillId="0" borderId="0" xfId="0" applyFont="1" applyBorder="1" applyAlignment="1">
      <alignment wrapText="1"/>
    </xf>
    <xf numFmtId="9" fontId="0" fillId="0" borderId="0" xfId="0" applyNumberFormat="1"/>
    <xf numFmtId="0" fontId="0" fillId="0" borderId="0" xfId="0" applyAlignment="1">
      <alignment horizontal="right" vertical="center" indent="1"/>
    </xf>
    <xf numFmtId="3" fontId="0" fillId="0" borderId="0" xfId="0" applyNumberFormat="1" applyBorder="1" applyAlignment="1">
      <alignment horizontal="right" vertical="center" indent="1"/>
    </xf>
    <xf numFmtId="0" fontId="0" fillId="0" borderId="0" xfId="0" applyBorder="1" applyAlignment="1">
      <alignment horizontal="right" vertical="center" indent="1"/>
    </xf>
    <xf numFmtId="0" fontId="0" fillId="0" borderId="0" xfId="0" applyProtection="1">
      <protection locked="0"/>
    </xf>
    <xf numFmtId="0" fontId="0" fillId="0" borderId="0" xfId="0" applyAlignment="1" applyProtection="1">
      <alignment horizontal="right" indent="1"/>
      <protection locked="0"/>
    </xf>
    <xf numFmtId="0" fontId="3" fillId="0" borderId="0" xfId="0" applyFont="1" applyProtection="1">
      <protection locked="0"/>
    </xf>
    <xf numFmtId="0" fontId="0" fillId="0" borderId="0" xfId="0" applyBorder="1" applyProtection="1">
      <protection locked="0"/>
    </xf>
    <xf numFmtId="0" fontId="3" fillId="0" borderId="0" xfId="0" applyFont="1" applyBorder="1" applyProtection="1">
      <protection locked="0"/>
    </xf>
    <xf numFmtId="0" fontId="0" fillId="0" borderId="0" xfId="0" applyAlignment="1" applyProtection="1">
      <alignment vertical="center"/>
      <protection locked="0"/>
    </xf>
    <xf numFmtId="0" fontId="0" fillId="0" borderId="0" xfId="0" applyAlignment="1" applyProtection="1">
      <alignment horizontal="right" wrapText="1"/>
      <protection locked="0"/>
    </xf>
    <xf numFmtId="0" fontId="1" fillId="0" borderId="0" xfId="0" applyFont="1" applyBorder="1" applyAlignment="1">
      <alignment horizontal="left" vertical="center" wrapText="1" indent="2"/>
    </xf>
    <xf numFmtId="0" fontId="3" fillId="0" borderId="0" xfId="0" applyFont="1" applyBorder="1" applyAlignment="1">
      <alignment horizontal="right" indent="1"/>
    </xf>
    <xf numFmtId="0" fontId="3" fillId="0" borderId="0" xfId="0" applyFont="1" applyAlignment="1">
      <alignment horizontal="right" indent="1"/>
    </xf>
    <xf numFmtId="10" fontId="0" fillId="0" borderId="0" xfId="0" applyNumberFormat="1"/>
    <xf numFmtId="0" fontId="0" fillId="0" borderId="0" xfId="0" applyAlignment="1">
      <alignment horizontal="left" indent="4"/>
    </xf>
    <xf numFmtId="9" fontId="0" fillId="0" borderId="0" xfId="2" applyFont="1"/>
    <xf numFmtId="43" fontId="0" fillId="0" borderId="0" xfId="1" applyFont="1"/>
    <xf numFmtId="0" fontId="1" fillId="0" borderId="0" xfId="0" applyFont="1" applyAlignment="1">
      <alignment horizontal="left" indent="4"/>
    </xf>
    <xf numFmtId="3" fontId="0" fillId="0" borderId="0" xfId="0" applyNumberFormat="1"/>
    <xf numFmtId="37" fontId="0" fillId="0" borderId="0" xfId="0" applyNumberFormat="1"/>
    <xf numFmtId="0" fontId="1" fillId="0" borderId="0" xfId="0" quotePrefix="1" applyFont="1"/>
    <xf numFmtId="2" fontId="0" fillId="0" borderId="0" xfId="0" applyNumberFormat="1"/>
    <xf numFmtId="0" fontId="1" fillId="0" borderId="0" xfId="0" applyFont="1" applyAlignment="1">
      <alignment horizontal="left" indent="3"/>
    </xf>
    <xf numFmtId="0" fontId="1" fillId="0" borderId="0" xfId="0" applyFont="1"/>
    <xf numFmtId="0" fontId="1" fillId="0" borderId="1" xfId="0" applyFont="1" applyBorder="1" applyAlignment="1">
      <alignment horizontal="left" vertical="center" wrapText="1"/>
    </xf>
    <xf numFmtId="0" fontId="0" fillId="0" borderId="1" xfId="0" applyBorder="1" applyAlignment="1">
      <alignment horizontal="left" vertical="center" wrapText="1"/>
    </xf>
    <xf numFmtId="168" fontId="0" fillId="0" borderId="0" xfId="0" applyNumberFormat="1" applyAlignment="1">
      <alignment horizontal="center"/>
    </xf>
    <xf numFmtId="0" fontId="0" fillId="2" borderId="0" xfId="0" applyFill="1" applyAlignment="1" applyProtection="1">
      <alignment horizontal="left" vertical="center"/>
      <protection locked="0"/>
    </xf>
    <xf numFmtId="0" fontId="3" fillId="2" borderId="0" xfId="0" applyFont="1" applyFill="1" applyAlignment="1" applyProtection="1">
      <alignment horizontal="left" vertical="center"/>
      <protection locked="0"/>
    </xf>
    <xf numFmtId="0" fontId="6" fillId="2" borderId="0" xfId="0" applyFont="1" applyFill="1" applyAlignment="1" applyProtection="1">
      <alignment horizontal="left" vertical="center"/>
      <protection locked="0"/>
    </xf>
    <xf numFmtId="0" fontId="1" fillId="2" borderId="0" xfId="0" applyFont="1" applyFill="1" applyAlignment="1" applyProtection="1">
      <alignment horizontal="left" vertical="center" wrapText="1"/>
      <protection locked="0"/>
    </xf>
    <xf numFmtId="0" fontId="0" fillId="2" borderId="0" xfId="0" applyFill="1" applyAlignment="1" applyProtection="1">
      <alignment horizontal="left" vertical="center" wrapText="1"/>
      <protection locked="0"/>
    </xf>
    <xf numFmtId="0" fontId="3" fillId="0" borderId="0" xfId="0" applyFont="1" applyAlignment="1" applyProtection="1">
      <alignment horizontal="left" vertical="center"/>
      <protection locked="0"/>
    </xf>
    <xf numFmtId="0" fontId="1" fillId="2" borderId="0" xfId="0" applyFont="1" applyFill="1" applyAlignment="1">
      <alignment horizontal="left" vertical="center" wrapText="1"/>
    </xf>
    <xf numFmtId="0" fontId="3" fillId="0" borderId="0" xfId="0" applyFont="1" applyBorder="1" applyAlignment="1" applyProtection="1">
      <alignment horizontal="left" vertical="center"/>
      <protection locked="0"/>
    </xf>
    <xf numFmtId="0" fontId="0" fillId="2" borderId="0" xfId="0" applyFill="1" applyAlignment="1" applyProtection="1">
      <alignment horizontal="center" vertical="center"/>
      <protection locked="0"/>
    </xf>
    <xf numFmtId="0" fontId="1" fillId="7"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protection locked="0"/>
    </xf>
    <xf numFmtId="0" fontId="0" fillId="0" borderId="14" xfId="0" applyBorder="1" applyProtection="1">
      <protection locked="0"/>
    </xf>
    <xf numFmtId="0" fontId="0" fillId="0" borderId="0" xfId="0" applyBorder="1" applyAlignment="1" applyProtection="1">
      <alignment horizontal="left" vertical="center" wrapText="1" indent="1"/>
      <protection locked="0"/>
    </xf>
    <xf numFmtId="0" fontId="3" fillId="0" borderId="0" xfId="0" applyFont="1" applyBorder="1" applyAlignment="1" applyProtection="1">
      <alignment horizontal="center"/>
      <protection locked="0"/>
    </xf>
    <xf numFmtId="0" fontId="0" fillId="0" borderId="26" xfId="0" applyBorder="1" applyProtection="1">
      <protection locked="0"/>
    </xf>
    <xf numFmtId="0" fontId="1" fillId="0" borderId="0" xfId="0" applyFont="1" applyBorder="1" applyAlignment="1" applyProtection="1">
      <alignment wrapText="1"/>
      <protection locked="0"/>
    </xf>
    <xf numFmtId="0" fontId="0" fillId="0" borderId="0" xfId="0" applyBorder="1" applyAlignment="1" applyProtection="1">
      <alignment wrapText="1"/>
      <protection locked="0"/>
    </xf>
    <xf numFmtId="3" fontId="0" fillId="0" borderId="0" xfId="0" applyNumberFormat="1" applyBorder="1" applyAlignment="1" applyProtection="1">
      <alignment horizontal="right" indent="1"/>
      <protection locked="0"/>
    </xf>
    <xf numFmtId="0" fontId="0" fillId="0" borderId="0" xfId="0" applyAlignment="1">
      <alignment vertical="center"/>
    </xf>
    <xf numFmtId="3" fontId="0" fillId="0" borderId="0" xfId="0" applyNumberFormat="1" applyBorder="1" applyAlignment="1">
      <alignment horizontal="right" indent="1"/>
    </xf>
    <xf numFmtId="0" fontId="3" fillId="4" borderId="5" xfId="0" applyFont="1" applyFill="1" applyBorder="1" applyAlignment="1">
      <alignment wrapText="1"/>
    </xf>
    <xf numFmtId="0" fontId="3" fillId="4" borderId="19" xfId="0" applyFont="1" applyFill="1" applyBorder="1" applyAlignment="1">
      <alignment wrapText="1"/>
    </xf>
    <xf numFmtId="0" fontId="1" fillId="5" borderId="6" xfId="0" applyFont="1" applyFill="1" applyBorder="1" applyAlignment="1" applyProtection="1">
      <alignment horizontal="center" vertical="center" wrapText="1"/>
      <protection locked="0"/>
    </xf>
    <xf numFmtId="0" fontId="1" fillId="5" borderId="12" xfId="0" applyFont="1" applyFill="1" applyBorder="1" applyAlignment="1" applyProtection="1">
      <alignment horizontal="center" vertical="center" wrapText="1"/>
      <protection locked="0"/>
    </xf>
    <xf numFmtId="0" fontId="1" fillId="5" borderId="9" xfId="0" applyFont="1" applyFill="1" applyBorder="1" applyAlignment="1" applyProtection="1">
      <alignment horizontal="center" vertical="center" wrapText="1"/>
      <protection locked="0"/>
    </xf>
    <xf numFmtId="0" fontId="3" fillId="3" borderId="44" xfId="0" applyFont="1" applyFill="1" applyBorder="1" applyAlignment="1" applyProtection="1">
      <alignment horizontal="center" vertical="center"/>
      <protection locked="0"/>
    </xf>
    <xf numFmtId="0" fontId="8" fillId="4" borderId="0" xfId="0" applyFont="1" applyFill="1" applyProtection="1">
      <protection locked="0"/>
    </xf>
    <xf numFmtId="0" fontId="1" fillId="4" borderId="0" xfId="0" applyFont="1" applyFill="1" applyProtection="1">
      <protection locked="0"/>
    </xf>
    <xf numFmtId="0" fontId="1" fillId="4" borderId="0" xfId="0" applyFont="1" applyFill="1" applyAlignment="1" applyProtection="1">
      <alignment horizontal="right" indent="1"/>
      <protection locked="0"/>
    </xf>
    <xf numFmtId="0" fontId="8" fillId="4" borderId="0" xfId="0" applyFont="1" applyFill="1" applyAlignment="1" applyProtection="1">
      <alignment horizontal="right"/>
      <protection locked="0"/>
    </xf>
    <xf numFmtId="0" fontId="1" fillId="0" borderId="0" xfId="0" applyFont="1" applyProtection="1">
      <protection locked="0"/>
    </xf>
    <xf numFmtId="0" fontId="1" fillId="4" borderId="0" xfId="3" applyFill="1" applyAlignment="1" applyProtection="1">
      <alignment vertical="center"/>
      <protection locked="0"/>
    </xf>
    <xf numFmtId="0" fontId="1" fillId="4" borderId="0" xfId="3" applyFill="1" applyAlignment="1" applyProtection="1">
      <alignment horizontal="right" vertical="center"/>
      <protection locked="0"/>
    </xf>
    <xf numFmtId="0" fontId="13" fillId="4" borderId="0" xfId="3" applyFont="1" applyFill="1" applyAlignment="1" applyProtection="1">
      <alignment vertical="center"/>
      <protection locked="0"/>
    </xf>
    <xf numFmtId="0" fontId="1" fillId="4" borderId="0" xfId="3" applyFill="1" applyAlignment="1" applyProtection="1">
      <alignment vertical="center" wrapText="1"/>
      <protection locked="0"/>
    </xf>
    <xf numFmtId="0" fontId="1" fillId="4" borderId="0" xfId="0" applyFont="1" applyFill="1" applyAlignment="1">
      <alignment vertical="center"/>
    </xf>
    <xf numFmtId="0" fontId="1" fillId="4" borderId="0" xfId="0" applyFont="1" applyFill="1" applyAlignment="1">
      <alignment horizontal="right" vertical="center"/>
    </xf>
    <xf numFmtId="0" fontId="10" fillId="4" borderId="0" xfId="0" applyFont="1" applyFill="1" applyAlignment="1">
      <alignment vertical="center"/>
    </xf>
    <xf numFmtId="0" fontId="1" fillId="0" borderId="1" xfId="3" applyBorder="1" applyAlignment="1" applyProtection="1">
      <alignment vertical="center"/>
      <protection locked="0"/>
    </xf>
    <xf numFmtId="0" fontId="3" fillId="4" borderId="5" xfId="0" applyFont="1" applyFill="1" applyBorder="1" applyAlignment="1">
      <alignment horizontal="center" vertical="center" wrapText="1"/>
    </xf>
    <xf numFmtId="0" fontId="0" fillId="0" borderId="29" xfId="0" applyBorder="1" applyAlignment="1">
      <alignment horizontal="left" vertical="center" wrapText="1"/>
    </xf>
    <xf numFmtId="0" fontId="3" fillId="5" borderId="1" xfId="0" applyFont="1" applyFill="1" applyBorder="1" applyAlignment="1" applyProtection="1">
      <alignment horizontal="center" vertical="center"/>
      <protection locked="0"/>
    </xf>
    <xf numFmtId="0" fontId="1" fillId="6" borderId="33" xfId="0" applyFont="1" applyFill="1" applyBorder="1" applyAlignment="1" applyProtection="1">
      <alignment horizontal="center" vertical="center" wrapText="1"/>
      <protection locked="0"/>
    </xf>
    <xf numFmtId="0" fontId="0" fillId="0" borderId="0" xfId="0" applyBorder="1" applyAlignment="1" applyProtection="1">
      <alignment vertical="center"/>
      <protection locked="0"/>
    </xf>
    <xf numFmtId="0" fontId="0" fillId="0" borderId="26" xfId="0" applyBorder="1" applyAlignment="1" applyProtection="1">
      <alignment vertical="center"/>
      <protection locked="0"/>
    </xf>
    <xf numFmtId="0" fontId="1" fillId="0" borderId="0"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3" fontId="0" fillId="0" borderId="0" xfId="0" applyNumberFormat="1" applyBorder="1" applyAlignment="1" applyProtection="1">
      <alignment horizontal="right" vertical="center"/>
      <protection locked="0"/>
    </xf>
    <xf numFmtId="0" fontId="11" fillId="0" borderId="0" xfId="0" applyFont="1" applyBorder="1" applyAlignment="1">
      <alignment horizontal="right" vertical="center" wrapText="1" indent="1"/>
    </xf>
    <xf numFmtId="0" fontId="0" fillId="0" borderId="0" xfId="0" applyAlignment="1">
      <alignment vertical="top" wrapText="1"/>
    </xf>
    <xf numFmtId="0" fontId="15" fillId="2" borderId="0" xfId="0" applyFont="1" applyFill="1" applyAlignment="1" applyProtection="1">
      <alignment horizontal="left" vertical="center" wrapText="1"/>
      <protection locked="0"/>
    </xf>
    <xf numFmtId="0" fontId="15" fillId="2" borderId="0" xfId="0" applyFont="1" applyFill="1" applyAlignment="1" applyProtection="1">
      <alignment horizontal="left" vertical="center"/>
      <protection locked="0"/>
    </xf>
    <xf numFmtId="0" fontId="15" fillId="2" borderId="0" xfId="0" applyFont="1" applyFill="1" applyAlignment="1">
      <alignment horizontal="left" vertical="center" wrapText="1"/>
    </xf>
    <xf numFmtId="0" fontId="1" fillId="2" borderId="0" xfId="0" applyFont="1" applyFill="1" applyAlignment="1" applyProtection="1">
      <alignment horizontal="left" vertical="center"/>
      <protection locked="0"/>
    </xf>
    <xf numFmtId="0" fontId="3" fillId="2" borderId="0" xfId="0" applyFont="1" applyFill="1" applyAlignment="1" applyProtection="1">
      <alignment horizontal="right" vertical="center"/>
      <protection locked="0"/>
    </xf>
    <xf numFmtId="0" fontId="0" fillId="2" borderId="0" xfId="0" applyFill="1" applyAlignment="1" applyProtection="1">
      <alignment horizontal="right" vertical="center"/>
      <protection locked="0"/>
    </xf>
    <xf numFmtId="2" fontId="1" fillId="0" borderId="29" xfId="0" applyNumberFormat="1" applyFont="1" applyBorder="1" applyAlignment="1" applyProtection="1">
      <alignment horizontal="right" indent="1"/>
      <protection locked="0"/>
    </xf>
    <xf numFmtId="166" fontId="1" fillId="0" borderId="1" xfId="0" applyNumberFormat="1" applyFont="1" applyBorder="1" applyAlignment="1" applyProtection="1">
      <alignment horizontal="center" vertical="center"/>
      <protection locked="0"/>
    </xf>
    <xf numFmtId="3" fontId="1" fillId="0" borderId="1" xfId="0" applyNumberFormat="1" applyFont="1" applyBorder="1" applyAlignment="1" applyProtection="1">
      <alignment horizontal="center"/>
      <protection locked="0"/>
    </xf>
    <xf numFmtId="0" fontId="3" fillId="5" borderId="1" xfId="0" applyFont="1" applyFill="1" applyBorder="1" applyAlignment="1" applyProtection="1">
      <alignment vertical="center"/>
      <protection locked="0"/>
    </xf>
    <xf numFmtId="166" fontId="1" fillId="0" borderId="1" xfId="0" applyNumberFormat="1" applyFont="1" applyBorder="1" applyAlignment="1" applyProtection="1">
      <alignment vertical="center"/>
      <protection locked="0"/>
    </xf>
    <xf numFmtId="0" fontId="1" fillId="7" borderId="1" xfId="0" applyFont="1" applyFill="1" applyBorder="1" applyAlignment="1" applyProtection="1">
      <alignment vertical="center" wrapText="1"/>
      <protection locked="0"/>
    </xf>
    <xf numFmtId="165" fontId="1" fillId="0" borderId="1" xfId="0" applyNumberFormat="1" applyFont="1" applyBorder="1" applyAlignment="1" applyProtection="1">
      <alignment horizontal="center" vertical="center"/>
      <protection locked="0"/>
    </xf>
    <xf numFmtId="3" fontId="1" fillId="0" borderId="1" xfId="0" applyNumberFormat="1" applyFont="1" applyBorder="1" applyAlignment="1" applyProtection="1">
      <alignment horizontal="center" vertical="center"/>
      <protection locked="0"/>
    </xf>
    <xf numFmtId="2" fontId="1" fillId="0" borderId="43" xfId="0" applyNumberFormat="1" applyFont="1" applyBorder="1" applyAlignment="1" applyProtection="1">
      <alignment horizontal="right" indent="1"/>
      <protection locked="0"/>
    </xf>
    <xf numFmtId="2" fontId="1" fillId="0" borderId="30" xfId="0" applyNumberFormat="1" applyFont="1" applyBorder="1" applyAlignment="1" applyProtection="1">
      <alignment horizontal="right" indent="1"/>
      <protection locked="0"/>
    </xf>
    <xf numFmtId="3" fontId="1" fillId="0" borderId="29" xfId="0" applyNumberFormat="1" applyFont="1" applyBorder="1" applyAlignment="1" applyProtection="1">
      <alignment horizontal="center" vertical="center"/>
      <protection locked="0"/>
    </xf>
    <xf numFmtId="10" fontId="1" fillId="8" borderId="29" xfId="2" applyNumberFormat="1" applyFont="1" applyFill="1" applyBorder="1" applyAlignment="1" applyProtection="1">
      <alignment horizontal="center"/>
    </xf>
    <xf numFmtId="3" fontId="1" fillId="8" borderId="1" xfId="0" applyNumberFormat="1" applyFont="1" applyFill="1" applyBorder="1" applyAlignment="1">
      <alignment horizontal="center"/>
    </xf>
    <xf numFmtId="0" fontId="0" fillId="5" borderId="8" xfId="0" applyFill="1" applyBorder="1" applyAlignment="1">
      <alignment horizontal="center" vertical="center"/>
    </xf>
    <xf numFmtId="165" fontId="0" fillId="8" borderId="1" xfId="0" applyNumberFormat="1" applyFill="1" applyBorder="1" applyAlignment="1">
      <alignment horizontal="center"/>
    </xf>
    <xf numFmtId="3" fontId="0" fillId="8" borderId="1" xfId="0" applyNumberFormat="1" applyFill="1" applyBorder="1" applyAlignment="1">
      <alignment horizontal="center"/>
    </xf>
    <xf numFmtId="165" fontId="0" fillId="8" borderId="1" xfId="0" applyNumberFormat="1" applyFill="1" applyBorder="1" applyAlignment="1">
      <alignment horizontal="center" vertical="center"/>
    </xf>
    <xf numFmtId="3" fontId="0" fillId="8" borderId="29" xfId="0" applyNumberFormat="1" applyFill="1" applyBorder="1" applyAlignment="1">
      <alignment horizontal="center" vertical="center"/>
    </xf>
    <xf numFmtId="3" fontId="0" fillId="9" borderId="33" xfId="0" applyNumberFormat="1" applyFill="1" applyBorder="1" applyAlignment="1">
      <alignment horizontal="center"/>
    </xf>
    <xf numFmtId="10" fontId="0" fillId="9" borderId="30" xfId="2" applyNumberFormat="1" applyFont="1" applyFill="1" applyBorder="1" applyAlignment="1" applyProtection="1">
      <alignment horizontal="center"/>
    </xf>
    <xf numFmtId="3" fontId="0" fillId="9" borderId="1" xfId="0" applyNumberFormat="1" applyFill="1" applyBorder="1" applyAlignment="1">
      <alignment horizontal="center" vertical="center"/>
    </xf>
    <xf numFmtId="10" fontId="0" fillId="9" borderId="29" xfId="2" applyNumberFormat="1" applyFont="1" applyFill="1" applyBorder="1" applyAlignment="1" applyProtection="1">
      <alignment horizontal="center" vertical="center"/>
    </xf>
    <xf numFmtId="165" fontId="0" fillId="9" borderId="33" xfId="0" applyNumberFormat="1" applyFill="1" applyBorder="1" applyAlignment="1">
      <alignment horizontal="center" vertical="center"/>
    </xf>
    <xf numFmtId="3" fontId="0" fillId="5" borderId="1" xfId="0" applyNumberFormat="1" applyFill="1" applyBorder="1" applyAlignment="1">
      <alignment horizontal="center" vertical="center"/>
    </xf>
    <xf numFmtId="165" fontId="0" fillId="9" borderId="33" xfId="0" applyNumberFormat="1" applyFill="1" applyBorder="1" applyAlignment="1">
      <alignment horizontal="center"/>
    </xf>
    <xf numFmtId="3" fontId="0" fillId="9" borderId="30" xfId="0" applyNumberFormat="1" applyFill="1" applyBorder="1" applyAlignment="1">
      <alignment horizontal="center"/>
    </xf>
    <xf numFmtId="165" fontId="1" fillId="0" borderId="1" xfId="0" applyNumberFormat="1" applyFont="1" applyBorder="1" applyAlignment="1" applyProtection="1">
      <alignment horizontal="center"/>
      <protection locked="0"/>
    </xf>
    <xf numFmtId="2" fontId="1" fillId="0" borderId="2" xfId="0" applyNumberFormat="1" applyFont="1" applyBorder="1" applyAlignment="1" applyProtection="1">
      <alignment horizontal="right" indent="1"/>
      <protection locked="0"/>
    </xf>
    <xf numFmtId="0" fontId="0" fillId="0" borderId="46" xfId="0" applyBorder="1" applyAlignment="1" applyProtection="1">
      <alignment vertical="top" wrapText="1"/>
      <protection locked="0"/>
    </xf>
    <xf numFmtId="0" fontId="0" fillId="0" borderId="2" xfId="0" applyBorder="1" applyAlignment="1" applyProtection="1">
      <alignment horizontal="left" vertical="top" wrapText="1"/>
      <protection locked="0"/>
    </xf>
    <xf numFmtId="168" fontId="0" fillId="0" borderId="2" xfId="0" applyNumberFormat="1" applyBorder="1" applyAlignment="1" applyProtection="1">
      <alignment horizontal="center" vertical="top" wrapText="1"/>
      <protection locked="0"/>
    </xf>
    <xf numFmtId="0" fontId="0" fillId="0" borderId="32" xfId="0" applyBorder="1" applyAlignment="1" applyProtection="1">
      <alignment vertical="top" wrapText="1"/>
      <protection locked="0"/>
    </xf>
    <xf numFmtId="0" fontId="0" fillId="0" borderId="1" xfId="0" applyBorder="1" applyAlignment="1" applyProtection="1">
      <alignment horizontal="left" vertical="top" wrapText="1"/>
      <protection locked="0"/>
    </xf>
    <xf numFmtId="0" fontId="0" fillId="0" borderId="28" xfId="0" applyBorder="1" applyAlignment="1" applyProtection="1">
      <alignment vertical="top" wrapText="1"/>
      <protection locked="0"/>
    </xf>
    <xf numFmtId="0" fontId="0" fillId="0" borderId="29" xfId="0" applyBorder="1" applyAlignment="1" applyProtection="1">
      <alignment horizontal="left" vertical="top" wrapText="1"/>
      <protection locked="0"/>
    </xf>
    <xf numFmtId="168" fontId="0" fillId="0" borderId="27" xfId="0" applyNumberFormat="1" applyBorder="1" applyAlignment="1" applyProtection="1">
      <alignment horizontal="center" vertical="top" wrapText="1"/>
      <protection locked="0"/>
    </xf>
    <xf numFmtId="0" fontId="0" fillId="0" borderId="32" xfId="0" applyBorder="1" applyAlignment="1" applyProtection="1">
      <alignment horizontal="left"/>
      <protection locked="0"/>
    </xf>
    <xf numFmtId="0" fontId="0" fillId="0" borderId="1" xfId="0" applyBorder="1" applyAlignment="1" applyProtection="1">
      <alignment horizontal="left" wrapText="1" indent="1"/>
      <protection locked="0"/>
    </xf>
    <xf numFmtId="168" fontId="0" fillId="0" borderId="1" xfId="0" applyNumberFormat="1" applyBorder="1" applyAlignment="1" applyProtection="1">
      <alignment horizontal="right" indent="2"/>
      <protection locked="0"/>
    </xf>
    <xf numFmtId="49" fontId="0" fillId="0" borderId="33" xfId="0" applyNumberFormat="1" applyBorder="1" applyAlignment="1" applyProtection="1">
      <alignment horizontal="center" wrapText="1"/>
      <protection locked="0"/>
    </xf>
    <xf numFmtId="168" fontId="1" fillId="0" borderId="1" xfId="0" applyNumberFormat="1" applyFont="1" applyBorder="1" applyAlignment="1" applyProtection="1">
      <alignment horizontal="right" indent="2"/>
      <protection locked="0"/>
    </xf>
    <xf numFmtId="49" fontId="1" fillId="0" borderId="33" xfId="0" applyNumberFormat="1" applyFont="1" applyBorder="1" applyAlignment="1" applyProtection="1">
      <alignment horizontal="center" wrapText="1"/>
      <protection locked="0"/>
    </xf>
    <xf numFmtId="0" fontId="0" fillId="0" borderId="28" xfId="0" applyBorder="1" applyAlignment="1" applyProtection="1">
      <alignment horizontal="left"/>
      <protection locked="0"/>
    </xf>
    <xf numFmtId="0" fontId="0" fillId="0" borderId="29" xfId="0" applyBorder="1" applyAlignment="1" applyProtection="1">
      <alignment horizontal="left" wrapText="1" indent="1"/>
      <protection locked="0"/>
    </xf>
    <xf numFmtId="168" fontId="0" fillId="0" borderId="29" xfId="0" applyNumberFormat="1" applyBorder="1" applyAlignment="1" applyProtection="1">
      <alignment horizontal="right" indent="2"/>
      <protection locked="0"/>
    </xf>
    <xf numFmtId="49" fontId="0" fillId="0" borderId="30" xfId="0" applyNumberFormat="1" applyBorder="1" applyAlignment="1" applyProtection="1">
      <alignment horizontal="center" wrapText="1"/>
      <protection locked="0"/>
    </xf>
    <xf numFmtId="168" fontId="1" fillId="0" borderId="2" xfId="0" applyNumberFormat="1" applyFont="1" applyBorder="1" applyAlignment="1" applyProtection="1">
      <alignment horizontal="center" vertical="top" wrapText="1"/>
      <protection locked="0"/>
    </xf>
    <xf numFmtId="0" fontId="0" fillId="0" borderId="1" xfId="0"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1" fillId="0" borderId="37" xfId="0" applyFont="1"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167" fontId="3" fillId="0" borderId="12" xfId="1" applyNumberFormat="1" applyFont="1" applyFill="1" applyBorder="1" applyAlignment="1" applyProtection="1">
      <alignment horizontal="right" vertical="center" wrapText="1" indent="1"/>
      <protection locked="0"/>
    </xf>
    <xf numFmtId="3" fontId="1" fillId="0" borderId="16" xfId="0" applyNumberFormat="1" applyFont="1" applyBorder="1" applyAlignment="1" applyProtection="1">
      <alignment horizontal="center" vertical="center" wrapText="1"/>
      <protection locked="0"/>
    </xf>
    <xf numFmtId="0" fontId="1" fillId="0" borderId="8"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0" fillId="2" borderId="0" xfId="0" applyFill="1" applyBorder="1" applyAlignment="1" applyProtection="1">
      <alignment horizontal="left" vertical="center"/>
      <protection locked="0"/>
    </xf>
    <xf numFmtId="3" fontId="0" fillId="9" borderId="33" xfId="0" applyNumberFormat="1" applyFill="1" applyBorder="1" applyAlignment="1">
      <alignment horizontal="center" vertical="center"/>
    </xf>
    <xf numFmtId="0" fontId="3" fillId="6" borderId="33" xfId="0" applyFont="1" applyFill="1" applyBorder="1" applyAlignment="1" applyProtection="1">
      <alignment horizontal="center" wrapText="1"/>
      <protection locked="0"/>
    </xf>
    <xf numFmtId="0" fontId="1" fillId="2" borderId="0" xfId="0" applyFont="1" applyFill="1" applyBorder="1" applyAlignment="1" applyProtection="1">
      <alignment horizontal="left" vertical="center" wrapText="1"/>
      <protection locked="0"/>
    </xf>
    <xf numFmtId="0" fontId="16" fillId="0" borderId="0" xfId="0" applyFont="1" applyBorder="1" applyAlignment="1" applyProtection="1">
      <alignment horizontal="left"/>
      <protection locked="0"/>
    </xf>
    <xf numFmtId="0" fontId="15" fillId="2" borderId="0" xfId="0" applyFont="1" applyFill="1" applyBorder="1" applyAlignment="1" applyProtection="1">
      <alignment horizontal="left"/>
      <protection locked="0"/>
    </xf>
    <xf numFmtId="0" fontId="0" fillId="2" borderId="0" xfId="0" applyFill="1" applyBorder="1" applyAlignment="1" applyProtection="1">
      <alignment horizontal="left"/>
      <protection locked="0"/>
    </xf>
    <xf numFmtId="0" fontId="0" fillId="0" borderId="0" xfId="0" applyBorder="1" applyAlignment="1" applyProtection="1">
      <alignment horizontal="right" indent="1"/>
      <protection locked="0"/>
    </xf>
    <xf numFmtId="0" fontId="1" fillId="0" borderId="0" xfId="0" applyFont="1" applyBorder="1" applyProtection="1">
      <protection locked="0"/>
    </xf>
    <xf numFmtId="0" fontId="0" fillId="4" borderId="0" xfId="0" applyFill="1" applyBorder="1" applyAlignment="1">
      <alignment vertical="center"/>
    </xf>
    <xf numFmtId="0" fontId="1" fillId="4" borderId="0" xfId="0" applyFont="1" applyFill="1" applyBorder="1" applyAlignment="1">
      <alignment vertical="center"/>
    </xf>
    <xf numFmtId="0" fontId="12" fillId="4" borderId="0" xfId="3" applyFont="1" applyFill="1" applyBorder="1" applyAlignment="1" applyProtection="1">
      <alignment vertical="center"/>
      <protection locked="0"/>
    </xf>
    <xf numFmtId="0" fontId="8" fillId="4" borderId="0" xfId="3" applyFont="1" applyFill="1" applyBorder="1" applyAlignment="1" applyProtection="1">
      <alignment vertical="center"/>
      <protection locked="0"/>
    </xf>
    <xf numFmtId="0" fontId="8" fillId="4" borderId="0" xfId="0" applyFont="1" applyFill="1" applyBorder="1" applyAlignment="1">
      <alignment vertical="center"/>
    </xf>
    <xf numFmtId="0" fontId="0" fillId="10" borderId="0" xfId="0" applyFill="1" applyBorder="1" applyProtection="1">
      <protection locked="0"/>
    </xf>
    <xf numFmtId="0" fontId="0" fillId="10" borderId="0" xfId="0" applyFill="1" applyProtection="1">
      <protection locked="0"/>
    </xf>
    <xf numFmtId="0" fontId="0" fillId="10" borderId="0" xfId="0" applyFill="1" applyAlignment="1" applyProtection="1">
      <alignment horizontal="right" indent="1"/>
      <protection locked="0"/>
    </xf>
    <xf numFmtId="0" fontId="3" fillId="10" borderId="0" xfId="0" applyFont="1" applyFill="1" applyBorder="1" applyAlignment="1" applyProtection="1">
      <alignment horizontal="left"/>
      <protection locked="0"/>
    </xf>
    <xf numFmtId="0" fontId="3" fillId="10" borderId="0" xfId="0" applyFont="1" applyFill="1" applyAlignment="1" applyProtection="1">
      <alignment horizontal="left"/>
      <protection locked="0"/>
    </xf>
    <xf numFmtId="0" fontId="0" fillId="10" borderId="0" xfId="0" applyFill="1" applyAlignment="1" applyProtection="1">
      <alignment horizontal="left"/>
      <protection locked="0"/>
    </xf>
    <xf numFmtId="0" fontId="3" fillId="10" borderId="0" xfId="0" applyFont="1" applyFill="1" applyProtection="1">
      <protection locked="0"/>
    </xf>
    <xf numFmtId="0" fontId="1" fillId="10" borderId="0" xfId="0" applyFont="1" applyFill="1" applyProtection="1">
      <protection locked="0"/>
    </xf>
    <xf numFmtId="0" fontId="1" fillId="10" borderId="0" xfId="0" applyFont="1" applyFill="1" applyBorder="1" applyAlignment="1" applyProtection="1">
      <alignment vertical="center"/>
      <protection locked="0"/>
    </xf>
    <xf numFmtId="0" fontId="0" fillId="10" borderId="0" xfId="0" applyFill="1" applyAlignment="1" applyProtection="1">
      <alignment horizontal="right" wrapText="1"/>
      <protection locked="0"/>
    </xf>
    <xf numFmtId="0" fontId="3" fillId="10" borderId="0" xfId="0" applyFont="1" applyFill="1" applyAlignment="1" applyProtection="1">
      <alignment horizontal="left" wrapText="1"/>
      <protection locked="0"/>
    </xf>
    <xf numFmtId="0" fontId="0" fillId="10" borderId="0" xfId="0" applyFill="1" applyAlignment="1" applyProtection="1">
      <alignment wrapText="1"/>
      <protection locked="0"/>
    </xf>
    <xf numFmtId="0" fontId="0" fillId="10" borderId="0" xfId="0" applyFill="1" applyBorder="1"/>
    <xf numFmtId="0" fontId="3" fillId="10" borderId="0" xfId="0" applyFont="1" applyFill="1"/>
    <xf numFmtId="0" fontId="0" fillId="10" borderId="0" xfId="0" applyFill="1"/>
    <xf numFmtId="0" fontId="0" fillId="10" borderId="0" xfId="0" applyFill="1" applyAlignment="1">
      <alignment horizontal="right" indent="1"/>
    </xf>
    <xf numFmtId="0" fontId="3" fillId="10" borderId="0" xfId="0" applyFont="1" applyFill="1" applyAlignment="1">
      <alignment horizontal="left"/>
    </xf>
    <xf numFmtId="0" fontId="0" fillId="10" borderId="0" xfId="0" applyFill="1" applyAlignment="1">
      <alignment vertical="center"/>
    </xf>
    <xf numFmtId="0" fontId="3" fillId="10" borderId="0" xfId="0" applyFont="1" applyFill="1" applyBorder="1" applyAlignment="1">
      <alignment horizontal="left" vertical="center" wrapText="1"/>
    </xf>
    <xf numFmtId="0" fontId="0" fillId="10" borderId="0" xfId="0" applyFill="1" applyBorder="1" applyAlignment="1">
      <alignment horizontal="left" vertical="center"/>
    </xf>
    <xf numFmtId="0" fontId="3" fillId="10" borderId="0" xfId="0" applyFont="1" applyFill="1" applyBorder="1" applyAlignment="1">
      <alignment horizontal="left" vertical="center"/>
    </xf>
    <xf numFmtId="0" fontId="3" fillId="10" borderId="0" xfId="0" applyFont="1" applyFill="1" applyBorder="1" applyAlignment="1">
      <alignment vertical="center"/>
    </xf>
    <xf numFmtId="0" fontId="0" fillId="10" borderId="0" xfId="0" applyFill="1" applyBorder="1" applyAlignment="1">
      <alignment horizontal="right" vertical="center"/>
    </xf>
    <xf numFmtId="0" fontId="0" fillId="10" borderId="0" xfId="0" applyFill="1" applyBorder="1" applyAlignment="1">
      <alignment vertical="center"/>
    </xf>
    <xf numFmtId="0" fontId="10" fillId="10" borderId="0" xfId="0" applyFont="1" applyFill="1" applyBorder="1"/>
    <xf numFmtId="0" fontId="11" fillId="10" borderId="0" xfId="0" applyFont="1" applyFill="1" applyBorder="1" applyAlignment="1">
      <alignment wrapText="1"/>
    </xf>
    <xf numFmtId="0" fontId="11" fillId="10" borderId="0" xfId="0" applyFont="1" applyFill="1" applyBorder="1"/>
    <xf numFmtId="0" fontId="10" fillId="10" borderId="0" xfId="0" applyFont="1" applyFill="1" applyBorder="1" applyAlignment="1">
      <alignment horizontal="right" vertical="center" indent="1"/>
    </xf>
    <xf numFmtId="0" fontId="10" fillId="10" borderId="0" xfId="0" applyFont="1" applyFill="1"/>
    <xf numFmtId="0" fontId="3" fillId="10" borderId="0" xfId="0" applyFont="1" applyFill="1" applyBorder="1" applyProtection="1">
      <protection locked="0"/>
    </xf>
    <xf numFmtId="0" fontId="4" fillId="10" borderId="0" xfId="0" applyFont="1" applyFill="1" applyAlignment="1" applyProtection="1">
      <alignment horizontal="right" indent="1"/>
      <protection locked="0"/>
    </xf>
    <xf numFmtId="0" fontId="1" fillId="10" borderId="0" xfId="0" applyFont="1" applyFill="1" applyBorder="1" applyAlignment="1">
      <alignment horizontal="center" vertical="center" wrapText="1"/>
    </xf>
    <xf numFmtId="0" fontId="0" fillId="10" borderId="0" xfId="0" applyFill="1" applyBorder="1" applyAlignment="1">
      <alignment horizontal="center" vertical="center"/>
    </xf>
    <xf numFmtId="0" fontId="0" fillId="10" borderId="0" xfId="0" applyFill="1" applyBorder="1" applyAlignment="1" applyProtection="1">
      <alignment horizontal="left" vertical="center" wrapText="1"/>
      <protection locked="0"/>
    </xf>
    <xf numFmtId="0" fontId="3" fillId="10" borderId="0" xfId="0" applyFont="1" applyFill="1" applyBorder="1" applyAlignment="1" applyProtection="1">
      <alignment horizontal="center" vertical="center"/>
      <protection locked="0"/>
    </xf>
    <xf numFmtId="0" fontId="0" fillId="10" borderId="0" xfId="0" applyFill="1" applyBorder="1" applyAlignment="1" applyProtection="1">
      <alignment vertical="center"/>
      <protection locked="0"/>
    </xf>
    <xf numFmtId="0" fontId="0" fillId="10" borderId="26" xfId="0" applyFill="1" applyBorder="1" applyAlignment="1" applyProtection="1">
      <alignment vertical="center"/>
      <protection locked="0"/>
    </xf>
    <xf numFmtId="0" fontId="0" fillId="10" borderId="0" xfId="0" applyFill="1" applyBorder="1" applyAlignment="1" applyProtection="1">
      <alignment horizontal="right" indent="1"/>
      <protection locked="0"/>
    </xf>
    <xf numFmtId="0" fontId="4" fillId="10" borderId="0" xfId="0" applyFont="1" applyFill="1" applyBorder="1" applyAlignment="1" applyProtection="1">
      <alignment horizontal="right" indent="1"/>
      <protection locked="0"/>
    </xf>
    <xf numFmtId="9" fontId="1" fillId="3" borderId="29" xfId="0" applyNumberFormat="1" applyFont="1" applyFill="1" applyBorder="1" applyAlignment="1">
      <alignment horizontal="center" vertical="center"/>
    </xf>
    <xf numFmtId="9" fontId="1" fillId="3" borderId="30" xfId="0" applyNumberFormat="1" applyFont="1" applyFill="1" applyBorder="1" applyAlignment="1">
      <alignment horizontal="center" vertical="center"/>
    </xf>
    <xf numFmtId="0" fontId="6" fillId="4" borderId="8" xfId="0" applyFont="1" applyFill="1" applyBorder="1" applyAlignment="1">
      <alignment vertical="center"/>
    </xf>
    <xf numFmtId="0" fontId="6" fillId="4" borderId="15" xfId="0" applyFont="1" applyFill="1" applyBorder="1" applyAlignment="1">
      <alignment vertical="center"/>
    </xf>
    <xf numFmtId="0" fontId="6" fillId="4" borderId="13" xfId="0" applyFont="1" applyFill="1" applyBorder="1" applyAlignment="1">
      <alignment vertical="center"/>
    </xf>
    <xf numFmtId="167" fontId="1" fillId="8" borderId="1" xfId="1" applyNumberFormat="1" applyFont="1" applyFill="1" applyBorder="1" applyAlignment="1" applyProtection="1">
      <alignment horizontal="center" vertical="center"/>
    </xf>
    <xf numFmtId="0" fontId="3" fillId="5" borderId="1" xfId="0" applyFont="1" applyFill="1" applyBorder="1" applyAlignment="1">
      <alignment vertical="center"/>
    </xf>
    <xf numFmtId="0" fontId="3" fillId="5" borderId="33" xfId="0" applyFont="1" applyFill="1" applyBorder="1" applyAlignment="1">
      <alignment vertical="center"/>
    </xf>
    <xf numFmtId="2" fontId="0" fillId="8" borderId="1" xfId="0" applyNumberFormat="1" applyFill="1" applyBorder="1" applyAlignment="1">
      <alignment wrapText="1" shrinkToFit="1"/>
    </xf>
    <xf numFmtId="2" fontId="0" fillId="8" borderId="33" xfId="0" applyNumberFormat="1" applyFill="1" applyBorder="1" applyAlignment="1">
      <alignment wrapText="1" shrinkToFit="1"/>
    </xf>
    <xf numFmtId="3" fontId="1" fillId="0" borderId="1" xfId="0" applyNumberFormat="1" applyFont="1" applyBorder="1" applyAlignment="1" applyProtection="1">
      <alignment vertical="center"/>
      <protection locked="0"/>
    </xf>
    <xf numFmtId="3" fontId="1" fillId="0" borderId="33" xfId="0" applyNumberFormat="1" applyFont="1" applyBorder="1" applyAlignment="1" applyProtection="1">
      <alignment vertical="center"/>
      <protection locked="0"/>
    </xf>
    <xf numFmtId="3" fontId="1" fillId="0" borderId="29" xfId="0" applyNumberFormat="1" applyFont="1" applyBorder="1" applyAlignment="1" applyProtection="1">
      <alignment vertical="center"/>
      <protection locked="0"/>
    </xf>
    <xf numFmtId="3" fontId="1" fillId="0" borderId="30" xfId="0" applyNumberFormat="1" applyFont="1" applyBorder="1" applyAlignment="1" applyProtection="1">
      <alignment vertical="center"/>
      <protection locked="0"/>
    </xf>
    <xf numFmtId="0" fontId="3" fillId="5" borderId="33" xfId="0" applyFont="1" applyFill="1" applyBorder="1" applyAlignment="1">
      <alignment vertical="center" wrapText="1"/>
    </xf>
    <xf numFmtId="2" fontId="0" fillId="8" borderId="1" xfId="0" applyNumberFormat="1" applyFill="1" applyBorder="1"/>
    <xf numFmtId="2" fontId="0" fillId="8" borderId="33" xfId="0" applyNumberFormat="1" applyFill="1" applyBorder="1"/>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166" fontId="0" fillId="8" borderId="1" xfId="0" applyNumberFormat="1" applyFill="1" applyBorder="1" applyAlignment="1">
      <alignment horizontal="center" vertical="center"/>
    </xf>
    <xf numFmtId="0" fontId="1" fillId="0" borderId="41" xfId="3" applyBorder="1" applyAlignment="1" applyProtection="1">
      <alignment horizontal="center" vertical="center"/>
      <protection locked="0"/>
    </xf>
    <xf numFmtId="0" fontId="3" fillId="4" borderId="24"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17" xfId="0" applyFont="1" applyFill="1" applyBorder="1" applyAlignment="1" applyProtection="1">
      <alignment horizontal="left" vertical="center" wrapText="1"/>
      <protection locked="0"/>
    </xf>
    <xf numFmtId="0" fontId="3" fillId="4" borderId="1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55" xfId="0" applyFont="1" applyFill="1" applyBorder="1" applyAlignment="1" applyProtection="1">
      <alignment horizontal="left" vertical="center" wrapText="1"/>
      <protection locked="0"/>
    </xf>
    <xf numFmtId="0" fontId="3" fillId="4" borderId="40"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10" borderId="0" xfId="0" applyFont="1" applyFill="1" applyAlignment="1" applyProtection="1">
      <alignment horizontal="left"/>
      <protection locked="0"/>
    </xf>
    <xf numFmtId="0" fontId="0" fillId="8" borderId="34" xfId="0" applyFill="1" applyBorder="1" applyAlignment="1">
      <alignment horizontal="left" vertical="center"/>
    </xf>
    <xf numFmtId="0" fontId="0" fillId="8" borderId="13" xfId="0" applyFill="1" applyBorder="1" applyAlignment="1">
      <alignment horizontal="left" vertical="center"/>
    </xf>
    <xf numFmtId="0" fontId="1" fillId="8" borderId="34" xfId="0" applyFont="1" applyFill="1" applyBorder="1" applyAlignment="1" applyProtection="1">
      <alignment horizontal="left" vertical="center"/>
      <protection locked="0"/>
    </xf>
    <xf numFmtId="0" fontId="1" fillId="8" borderId="15" xfId="0" applyFont="1" applyFill="1" applyBorder="1" applyAlignment="1" applyProtection="1">
      <alignment horizontal="left" vertical="center"/>
      <protection locked="0"/>
    </xf>
    <xf numFmtId="0" fontId="1" fillId="8" borderId="13" xfId="0" applyFont="1" applyFill="1" applyBorder="1" applyAlignment="1" applyProtection="1">
      <alignment horizontal="left" vertical="center"/>
      <protection locked="0"/>
    </xf>
    <xf numFmtId="0" fontId="0" fillId="0" borderId="8" xfId="0" applyBorder="1" applyAlignment="1">
      <alignment horizontal="left" vertical="center" wrapText="1"/>
    </xf>
    <xf numFmtId="0" fontId="0" fillId="0" borderId="15" xfId="0" applyBorder="1" applyAlignment="1">
      <alignment horizontal="left" vertical="center" wrapText="1"/>
    </xf>
    <xf numFmtId="0" fontId="0" fillId="0" borderId="13" xfId="0" applyBorder="1" applyAlignment="1">
      <alignment horizontal="left" vertical="center" wrapText="1"/>
    </xf>
    <xf numFmtId="0" fontId="12" fillId="4" borderId="41" xfId="3" applyFont="1" applyFill="1" applyBorder="1" applyAlignment="1" applyProtection="1">
      <alignment horizontal="left" vertical="center"/>
      <protection locked="0"/>
    </xf>
    <xf numFmtId="0" fontId="3" fillId="4" borderId="31" xfId="0" applyFont="1" applyFill="1" applyBorder="1" applyAlignment="1" applyProtection="1">
      <alignment horizontal="left" vertical="center" wrapText="1"/>
      <protection locked="0"/>
    </xf>
    <xf numFmtId="0" fontId="3" fillId="4" borderId="5" xfId="0" applyFont="1" applyFill="1" applyBorder="1" applyAlignment="1" applyProtection="1">
      <alignment horizontal="left" vertical="center" wrapText="1"/>
      <protection locked="0"/>
    </xf>
    <xf numFmtId="0" fontId="0" fillId="4" borderId="5" xfId="0" applyFill="1" applyBorder="1" applyAlignment="1" applyProtection="1">
      <alignment horizontal="left" vertical="center" wrapText="1"/>
      <protection locked="0"/>
    </xf>
    <xf numFmtId="0" fontId="0" fillId="4" borderId="32" xfId="0" applyFill="1" applyBorder="1" applyAlignment="1" applyProtection="1">
      <alignment horizontal="left" vertical="center" wrapText="1"/>
      <protection locked="0"/>
    </xf>
    <xf numFmtId="0" fontId="0" fillId="4" borderId="1" xfId="0" applyFill="1" applyBorder="1" applyAlignment="1" applyProtection="1">
      <alignment horizontal="left" vertical="center" wrapText="1"/>
      <protection locked="0"/>
    </xf>
    <xf numFmtId="0" fontId="3" fillId="4" borderId="5" xfId="0" applyFont="1" applyFill="1" applyBorder="1" applyAlignment="1" applyProtection="1">
      <alignment horizontal="center" vertical="center" wrapText="1"/>
      <protection locked="0"/>
    </xf>
    <xf numFmtId="0" fontId="3" fillId="4" borderId="19" xfId="0" applyFont="1" applyFill="1" applyBorder="1" applyAlignment="1" applyProtection="1">
      <alignment horizontal="center" vertical="center" wrapText="1"/>
      <protection locked="0"/>
    </xf>
    <xf numFmtId="0" fontId="3" fillId="4" borderId="23" xfId="0"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3" fillId="4" borderId="53" xfId="0" applyFont="1" applyFill="1" applyBorder="1" applyAlignment="1" applyProtection="1">
      <alignment horizontal="center" vertical="center"/>
      <protection locked="0"/>
    </xf>
    <xf numFmtId="0" fontId="1" fillId="0" borderId="8" xfId="0" applyFont="1" applyBorder="1" applyAlignment="1">
      <alignment horizontal="left" vertical="center" wrapText="1"/>
    </xf>
    <xf numFmtId="0" fontId="1" fillId="0" borderId="15" xfId="0" applyFont="1" applyBorder="1" applyAlignment="1">
      <alignment horizontal="left" vertical="center" wrapText="1"/>
    </xf>
    <xf numFmtId="0" fontId="1" fillId="0" borderId="13" xfId="0" applyFont="1" applyBorder="1" applyAlignment="1">
      <alignment horizontal="left" vertical="center" wrapText="1"/>
    </xf>
    <xf numFmtId="0" fontId="3" fillId="4" borderId="5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52"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1" fillId="5" borderId="34" xfId="0" applyFont="1" applyFill="1" applyBorder="1" applyAlignment="1">
      <alignment horizontal="left" vertical="center"/>
    </xf>
    <xf numFmtId="0" fontId="1" fillId="5" borderId="15" xfId="0" applyFont="1" applyFill="1" applyBorder="1" applyAlignment="1">
      <alignment horizontal="left" vertical="center"/>
    </xf>
    <xf numFmtId="0" fontId="1" fillId="5" borderId="13" xfId="0" applyFont="1" applyFill="1" applyBorder="1" applyAlignment="1">
      <alignment horizontal="left" vertical="center"/>
    </xf>
    <xf numFmtId="0" fontId="3" fillId="3" borderId="56"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43" xfId="0" applyFont="1" applyFill="1" applyBorder="1" applyAlignment="1" applyProtection="1">
      <alignment horizontal="center" vertical="center" wrapText="1"/>
      <protection locked="0"/>
    </xf>
    <xf numFmtId="0" fontId="1" fillId="8" borderId="45" xfId="0" applyFont="1" applyFill="1" applyBorder="1" applyAlignment="1" applyProtection="1">
      <alignment horizontal="left" vertical="center" wrapText="1"/>
      <protection locked="0"/>
    </xf>
    <xf numFmtId="0" fontId="1" fillId="8" borderId="38" xfId="0" applyFont="1" applyFill="1" applyBorder="1" applyAlignment="1" applyProtection="1">
      <alignment horizontal="left" vertical="center" wrapText="1"/>
      <protection locked="0"/>
    </xf>
    <xf numFmtId="0" fontId="1" fillId="8" borderId="4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protection locked="0"/>
    </xf>
    <xf numFmtId="0" fontId="3" fillId="5" borderId="1" xfId="0" applyFont="1" applyFill="1" applyBorder="1" applyAlignment="1" applyProtection="1">
      <alignment horizontal="left" vertical="center"/>
      <protection locked="0"/>
    </xf>
    <xf numFmtId="0" fontId="3" fillId="5" borderId="33" xfId="0" applyFont="1" applyFill="1" applyBorder="1" applyAlignment="1" applyProtection="1">
      <alignment horizontal="left" vertical="center"/>
      <protection locked="0"/>
    </xf>
    <xf numFmtId="0" fontId="3" fillId="5" borderId="34" xfId="0" applyFont="1" applyFill="1" applyBorder="1" applyAlignment="1" applyProtection="1">
      <alignment horizontal="left" vertical="center"/>
      <protection locked="0"/>
    </xf>
    <xf numFmtId="0" fontId="3" fillId="5" borderId="15" xfId="0" applyFont="1" applyFill="1" applyBorder="1" applyAlignment="1" applyProtection="1">
      <alignment horizontal="left" vertical="center"/>
      <protection locked="0"/>
    </xf>
    <xf numFmtId="0" fontId="3" fillId="5" borderId="36" xfId="0" applyFont="1" applyFill="1" applyBorder="1" applyAlignment="1" applyProtection="1">
      <alignment horizontal="left" vertical="center"/>
      <protection locked="0"/>
    </xf>
    <xf numFmtId="0" fontId="0" fillId="8" borderId="34" xfId="0" applyFill="1" applyBorder="1" applyAlignment="1" applyProtection="1">
      <alignment horizontal="left" vertical="center" wrapText="1"/>
      <protection locked="0"/>
    </xf>
    <xf numFmtId="0" fontId="0" fillId="8" borderId="15" xfId="0" applyFill="1" applyBorder="1" applyAlignment="1" applyProtection="1">
      <alignment horizontal="left" vertical="center" wrapText="1"/>
      <protection locked="0"/>
    </xf>
    <xf numFmtId="0" fontId="0" fillId="8" borderId="13" xfId="0" applyFill="1" applyBorder="1" applyAlignment="1" applyProtection="1">
      <alignment horizontal="left" vertical="center" wrapText="1"/>
      <protection locked="0"/>
    </xf>
    <xf numFmtId="0" fontId="0" fillId="8" borderId="45" xfId="0" applyFill="1" applyBorder="1" applyAlignment="1">
      <alignment horizontal="left" vertical="center"/>
    </xf>
    <xf numFmtId="0" fontId="0" fillId="8" borderId="47" xfId="0" applyFill="1" applyBorder="1" applyAlignment="1">
      <alignment horizontal="left" vertical="center"/>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0" borderId="47" xfId="0" applyBorder="1" applyAlignment="1">
      <alignment horizontal="left" vertical="center" wrapText="1"/>
    </xf>
    <xf numFmtId="0" fontId="1" fillId="8" borderId="34" xfId="0" applyFont="1" applyFill="1" applyBorder="1" applyAlignment="1" applyProtection="1">
      <alignment horizontal="left" vertical="center" wrapText="1"/>
      <protection locked="0"/>
    </xf>
    <xf numFmtId="0" fontId="1" fillId="8" borderId="15" xfId="0" applyFont="1" applyFill="1" applyBorder="1" applyAlignment="1" applyProtection="1">
      <alignment horizontal="left" vertical="center" wrapText="1"/>
      <protection locked="0"/>
    </xf>
    <xf numFmtId="0" fontId="1" fillId="8" borderId="13" xfId="0" applyFont="1" applyFill="1" applyBorder="1" applyAlignment="1" applyProtection="1">
      <alignment horizontal="left" vertical="center" wrapText="1"/>
      <protection locked="0"/>
    </xf>
    <xf numFmtId="0" fontId="3" fillId="4" borderId="6"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1" fillId="6" borderId="58" xfId="0" applyFont="1" applyFill="1" applyBorder="1" applyAlignment="1" applyProtection="1">
      <alignment horizontal="center" vertical="center" wrapText="1"/>
      <protection locked="0"/>
    </xf>
    <xf numFmtId="0" fontId="1" fillId="6" borderId="59" xfId="0" applyFont="1" applyFill="1" applyBorder="1" applyAlignment="1" applyProtection="1">
      <alignment horizontal="center" vertical="center" wrapText="1"/>
      <protection locked="0"/>
    </xf>
    <xf numFmtId="0" fontId="1" fillId="6" borderId="2" xfId="0" applyFont="1" applyFill="1" applyBorder="1" applyAlignment="1" applyProtection="1">
      <alignment horizontal="center" vertical="center" wrapText="1"/>
      <protection locked="0"/>
    </xf>
    <xf numFmtId="0" fontId="1" fillId="8" borderId="28" xfId="0" applyFont="1" applyFill="1" applyBorder="1" applyAlignment="1">
      <alignment horizontal="left" vertical="center" wrapText="1"/>
    </xf>
    <xf numFmtId="0" fontId="1" fillId="8" borderId="29" xfId="0" applyFont="1" applyFill="1" applyBorder="1" applyAlignment="1">
      <alignment horizontal="left" vertical="center" wrapText="1"/>
    </xf>
    <xf numFmtId="0" fontId="1" fillId="8" borderId="32" xfId="0" applyFont="1" applyFill="1" applyBorder="1" applyAlignment="1">
      <alignment horizontal="left" vertical="center" wrapText="1"/>
    </xf>
    <xf numFmtId="0" fontId="1" fillId="8" borderId="1" xfId="0" applyFont="1" applyFill="1" applyBorder="1" applyAlignment="1">
      <alignment horizontal="left" vertical="center" wrapText="1"/>
    </xf>
    <xf numFmtId="0" fontId="0" fillId="0" borderId="8" xfId="0" applyBorder="1" applyAlignment="1" applyProtection="1">
      <alignment horizontal="center" vertical="top" wrapText="1"/>
      <protection locked="0"/>
    </xf>
    <xf numFmtId="0" fontId="0" fillId="0" borderId="15" xfId="0" applyBorder="1" applyAlignment="1" applyProtection="1">
      <alignment horizontal="center" vertical="top" wrapText="1"/>
      <protection locked="0"/>
    </xf>
    <xf numFmtId="0" fontId="0" fillId="0" borderId="36" xfId="0" applyBorder="1" applyAlignment="1" applyProtection="1">
      <alignment horizontal="center" vertical="top" wrapText="1"/>
      <protection locked="0"/>
    </xf>
    <xf numFmtId="0" fontId="3" fillId="3" borderId="5"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4" borderId="6" xfId="0" applyFont="1" applyFill="1" applyBorder="1" applyAlignment="1" applyProtection="1">
      <alignment horizontal="center" wrapText="1"/>
      <protection locked="0"/>
    </xf>
    <xf numFmtId="0" fontId="0" fillId="4" borderId="4" xfId="0" applyFill="1" applyBorder="1" applyAlignment="1" applyProtection="1">
      <alignment horizontal="center" wrapText="1"/>
      <protection locked="0"/>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1" fillId="3" borderId="51" xfId="0" applyFont="1" applyFill="1" applyBorder="1" applyAlignment="1" applyProtection="1">
      <alignment horizontal="center" vertical="center" wrapText="1"/>
      <protection locked="0"/>
    </xf>
    <xf numFmtId="0" fontId="1" fillId="3" borderId="21"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protection locked="0"/>
    </xf>
    <xf numFmtId="0" fontId="1" fillId="4" borderId="10" xfId="0" applyFont="1" applyFill="1" applyBorder="1" applyAlignment="1" applyProtection="1">
      <protection locked="0"/>
    </xf>
    <xf numFmtId="0" fontId="3" fillId="5" borderId="34" xfId="0" applyFont="1" applyFill="1" applyBorder="1" applyAlignment="1" applyProtection="1">
      <alignment horizontal="left"/>
      <protection locked="0"/>
    </xf>
    <xf numFmtId="0" fontId="3" fillId="5" borderId="15" xfId="0" applyFont="1" applyFill="1" applyBorder="1" applyAlignment="1" applyProtection="1">
      <alignment horizontal="left"/>
      <protection locked="0"/>
    </xf>
    <xf numFmtId="0" fontId="3" fillId="5" borderId="36" xfId="0" applyFont="1" applyFill="1" applyBorder="1" applyAlignment="1" applyProtection="1">
      <alignment horizontal="left"/>
      <protection locked="0"/>
    </xf>
    <xf numFmtId="0" fontId="3" fillId="4" borderId="50"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3" fillId="4" borderId="5" xfId="0" applyFont="1" applyFill="1" applyBorder="1" applyAlignment="1">
      <alignment horizontal="left" vertical="center" wrapText="1"/>
    </xf>
    <xf numFmtId="0" fontId="0" fillId="4" borderId="5" xfId="0" applyFill="1" applyBorder="1" applyAlignment="1" applyProtection="1">
      <alignment horizontal="center" vertical="center" wrapText="1"/>
      <protection locked="0"/>
    </xf>
    <xf numFmtId="0" fontId="0" fillId="4" borderId="32" xfId="0"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3" fillId="5" borderId="34" xfId="0" applyFont="1" applyFill="1" applyBorder="1" applyAlignment="1">
      <alignment horizontal="left" vertical="center"/>
    </xf>
    <xf numFmtId="0" fontId="3" fillId="5" borderId="15" xfId="0" applyFont="1" applyFill="1" applyBorder="1" applyAlignment="1">
      <alignment horizontal="left" vertical="center"/>
    </xf>
    <xf numFmtId="0" fontId="3" fillId="5" borderId="13" xfId="0" applyFont="1" applyFill="1" applyBorder="1" applyAlignment="1">
      <alignment horizontal="left" vertical="center"/>
    </xf>
    <xf numFmtId="0" fontId="3" fillId="4" borderId="23" xfId="0" applyFont="1" applyFill="1" applyBorder="1" applyAlignment="1" applyProtection="1">
      <alignment horizontal="center"/>
      <protection locked="0"/>
    </xf>
    <xf numFmtId="0" fontId="3" fillId="4" borderId="18" xfId="0" applyFont="1" applyFill="1" applyBorder="1" applyAlignment="1" applyProtection="1">
      <alignment horizontal="center"/>
      <protection locked="0"/>
    </xf>
    <xf numFmtId="0" fontId="3" fillId="4" borderId="35" xfId="0" applyFont="1" applyFill="1" applyBorder="1" applyAlignment="1" applyProtection="1">
      <alignment horizontal="center"/>
      <protection locked="0"/>
    </xf>
    <xf numFmtId="0" fontId="3" fillId="5" borderId="32" xfId="0" applyFont="1" applyFill="1" applyBorder="1" applyAlignment="1">
      <alignment vertical="center" wrapText="1"/>
    </xf>
    <xf numFmtId="0" fontId="1" fillId="5" borderId="32" xfId="0" applyFont="1" applyFill="1" applyBorder="1" applyAlignment="1" applyProtection="1">
      <alignment horizontal="left"/>
      <protection locked="0"/>
    </xf>
    <xf numFmtId="0" fontId="1" fillId="5" borderId="1" xfId="0" applyFont="1" applyFill="1" applyBorder="1" applyAlignment="1" applyProtection="1">
      <alignment horizontal="left"/>
      <protection locked="0"/>
    </xf>
    <xf numFmtId="0" fontId="0" fillId="5" borderId="32" xfId="0" applyFill="1" applyBorder="1" applyAlignment="1" applyProtection="1">
      <alignment horizontal="left" vertical="center" wrapText="1"/>
      <protection locked="0"/>
    </xf>
    <xf numFmtId="0" fontId="0" fillId="5" borderId="1" xfId="0" applyFill="1" applyBorder="1" applyAlignment="1" applyProtection="1">
      <alignment horizontal="left" vertical="center" wrapText="1"/>
      <protection locked="0"/>
    </xf>
    <xf numFmtId="0" fontId="3" fillId="5" borderId="1" xfId="0" applyFont="1" applyFill="1" applyBorder="1" applyAlignment="1">
      <alignment horizontal="center" vertical="center" wrapText="1"/>
    </xf>
    <xf numFmtId="0" fontId="0" fillId="8" borderId="32" xfId="0" applyFill="1" applyBorder="1" applyAlignment="1">
      <alignment horizontal="left" vertical="center"/>
    </xf>
    <xf numFmtId="0" fontId="0" fillId="8" borderId="1" xfId="0" applyFill="1" applyBorder="1" applyAlignment="1">
      <alignment horizontal="left" vertical="center"/>
    </xf>
    <xf numFmtId="0" fontId="0" fillId="8" borderId="28" xfId="0" applyFill="1" applyBorder="1" applyAlignment="1">
      <alignment horizontal="left" vertical="center"/>
    </xf>
    <xf numFmtId="0" fontId="0" fillId="8" borderId="29" xfId="0" applyFill="1" applyBorder="1" applyAlignment="1">
      <alignment horizontal="left" vertical="center"/>
    </xf>
    <xf numFmtId="0" fontId="3" fillId="8" borderId="32" xfId="0" applyFont="1" applyFill="1" applyBorder="1" applyAlignment="1" applyProtection="1">
      <alignment horizontal="left"/>
      <protection locked="0"/>
    </xf>
    <xf numFmtId="0" fontId="3" fillId="8" borderId="1" xfId="0" applyFont="1" applyFill="1" applyBorder="1" applyAlignment="1" applyProtection="1">
      <alignment horizontal="left"/>
      <protection locked="0"/>
    </xf>
    <xf numFmtId="0" fontId="3" fillId="8" borderId="28" xfId="0" applyFont="1" applyFill="1" applyBorder="1" applyAlignment="1" applyProtection="1">
      <alignment horizontal="left"/>
      <protection locked="0"/>
    </xf>
    <xf numFmtId="0" fontId="3" fillId="8" borderId="29" xfId="0" applyFont="1" applyFill="1" applyBorder="1" applyAlignment="1" applyProtection="1">
      <alignment horizontal="left"/>
      <protection locked="0"/>
    </xf>
    <xf numFmtId="0" fontId="1" fillId="5" borderId="28" xfId="0" applyFont="1" applyFill="1" applyBorder="1" applyAlignment="1" applyProtection="1">
      <alignment horizontal="left" wrapText="1"/>
      <protection locked="0"/>
    </xf>
    <xf numFmtId="0" fontId="1" fillId="5" borderId="29" xfId="0" applyFont="1" applyFill="1" applyBorder="1" applyAlignment="1" applyProtection="1">
      <alignment horizontal="left" wrapText="1"/>
      <protection locked="0"/>
    </xf>
    <xf numFmtId="0" fontId="1" fillId="5" borderId="40" xfId="0" applyFont="1" applyFill="1" applyBorder="1" applyAlignment="1" applyProtection="1">
      <alignment horizontal="left"/>
      <protection locked="0"/>
    </xf>
    <xf numFmtId="0" fontId="1" fillId="5" borderId="22" xfId="0" applyFont="1" applyFill="1" applyBorder="1" applyAlignment="1" applyProtection="1">
      <alignment horizontal="left"/>
      <protection locked="0"/>
    </xf>
    <xf numFmtId="0" fontId="1" fillId="5" borderId="40" xfId="0" applyFont="1" applyFill="1" applyBorder="1" applyAlignment="1" applyProtection="1">
      <alignment horizontal="left" wrapText="1"/>
      <protection locked="0"/>
    </xf>
    <xf numFmtId="0" fontId="1" fillId="5" borderId="22" xfId="0" applyFont="1" applyFill="1" applyBorder="1" applyAlignment="1" applyProtection="1">
      <alignment horizontal="left" wrapText="1"/>
      <protection locked="0"/>
    </xf>
    <xf numFmtId="0" fontId="0" fillId="0" borderId="1" xfId="0" applyBorder="1" applyAlignment="1" applyProtection="1">
      <alignment horizontal="center" wrapText="1"/>
      <protection locked="0"/>
    </xf>
    <xf numFmtId="0" fontId="0" fillId="0" borderId="29" xfId="0" applyBorder="1" applyAlignment="1" applyProtection="1">
      <alignment horizontal="center" wrapText="1"/>
      <protection locked="0"/>
    </xf>
    <xf numFmtId="0" fontId="1" fillId="0" borderId="1" xfId="0" applyFont="1" applyBorder="1" applyAlignment="1" applyProtection="1">
      <alignment horizontal="center" wrapText="1"/>
      <protection locked="0"/>
    </xf>
    <xf numFmtId="0" fontId="5"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5" fillId="5" borderId="32" xfId="0" applyFont="1" applyFill="1" applyBorder="1" applyAlignment="1">
      <alignment horizontal="center" vertical="center" wrapText="1"/>
    </xf>
    <xf numFmtId="0" fontId="0" fillId="5" borderId="33" xfId="0" applyFill="1" applyBorder="1" applyAlignment="1">
      <alignment horizontal="center" vertical="center" wrapText="1"/>
    </xf>
    <xf numFmtId="0" fontId="1" fillId="5" borderId="1" xfId="0" applyFont="1" applyFill="1" applyBorder="1" applyAlignment="1">
      <alignment horizontal="center" vertical="center" wrapText="1"/>
    </xf>
    <xf numFmtId="0" fontId="14" fillId="4" borderId="1" xfId="0" applyFont="1" applyFill="1" applyBorder="1" applyAlignment="1">
      <alignment horizontal="left" vertical="center"/>
    </xf>
    <xf numFmtId="0" fontId="3" fillId="4" borderId="23" xfId="0" applyFont="1" applyFill="1" applyBorder="1" applyAlignment="1" applyProtection="1">
      <alignment horizontal="center" wrapText="1"/>
      <protection locked="0"/>
    </xf>
    <xf numFmtId="0" fontId="3" fillId="4" borderId="18" xfId="0" applyFont="1" applyFill="1" applyBorder="1" applyAlignment="1" applyProtection="1">
      <alignment horizontal="center" wrapText="1"/>
      <protection locked="0"/>
    </xf>
    <xf numFmtId="0" fontId="3" fillId="4" borderId="35" xfId="0" applyFont="1" applyFill="1" applyBorder="1" applyAlignment="1" applyProtection="1">
      <alignment horizontal="center" wrapText="1"/>
      <protection locked="0"/>
    </xf>
    <xf numFmtId="0" fontId="1" fillId="5" borderId="32" xfId="0" applyFont="1" applyFill="1" applyBorder="1" applyAlignment="1" applyProtection="1">
      <alignment horizontal="left" wrapText="1"/>
      <protection locked="0"/>
    </xf>
    <xf numFmtId="0" fontId="1" fillId="5" borderId="1" xfId="0" applyFont="1" applyFill="1" applyBorder="1" applyAlignment="1" applyProtection="1">
      <alignment horizontal="left" wrapText="1"/>
      <protection locked="0"/>
    </xf>
    <xf numFmtId="0" fontId="3" fillId="6" borderId="48"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43" xfId="0" applyFont="1" applyFill="1" applyBorder="1" applyAlignment="1">
      <alignment horizontal="center" vertical="center" wrapText="1"/>
    </xf>
    <xf numFmtId="0" fontId="1" fillId="5" borderId="34" xfId="0" applyFont="1" applyFill="1" applyBorder="1" applyAlignment="1" applyProtection="1">
      <alignment horizontal="left" vertical="center" wrapText="1"/>
      <protection locked="0"/>
    </xf>
    <xf numFmtId="0" fontId="0" fillId="5" borderId="15" xfId="0" applyFill="1" applyBorder="1" applyAlignment="1" applyProtection="1">
      <alignment horizontal="left" vertical="center" wrapText="1"/>
      <protection locked="0"/>
    </xf>
    <xf numFmtId="0" fontId="0" fillId="5" borderId="13" xfId="0" applyFill="1" applyBorder="1" applyAlignment="1" applyProtection="1">
      <alignment horizontal="left" vertical="center" wrapText="1"/>
      <protection locked="0"/>
    </xf>
    <xf numFmtId="0" fontId="3" fillId="4" borderId="25"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4" xfId="0" applyFont="1" applyFill="1" applyBorder="1" applyAlignment="1" applyProtection="1">
      <alignment horizontal="center" vertical="center" wrapText="1"/>
      <protection locked="0"/>
    </xf>
    <xf numFmtId="0" fontId="0" fillId="4" borderId="11" xfId="0" applyFill="1" applyBorder="1" applyAlignment="1" applyProtection="1">
      <alignment horizontal="center" vertical="center" wrapText="1"/>
      <protection locked="0"/>
    </xf>
    <xf numFmtId="0" fontId="0" fillId="4" borderId="25" xfId="0" applyFill="1" applyBorder="1" applyAlignment="1" applyProtection="1">
      <alignment horizontal="center" vertical="center" wrapText="1"/>
      <protection locked="0"/>
    </xf>
    <xf numFmtId="0" fontId="0" fillId="4" borderId="14" xfId="0" applyFill="1" applyBorder="1" applyAlignment="1" applyProtection="1">
      <alignment horizontal="center" vertical="center" wrapText="1"/>
      <protection locked="0"/>
    </xf>
    <xf numFmtId="0" fontId="0" fillId="4" borderId="0" xfId="0" applyFill="1" applyBorder="1" applyAlignment="1" applyProtection="1">
      <alignment horizontal="center" vertical="center" wrapText="1"/>
      <protection locked="0"/>
    </xf>
    <xf numFmtId="0" fontId="0" fillId="4" borderId="26" xfId="0" applyFill="1" applyBorder="1" applyAlignment="1" applyProtection="1">
      <alignment horizontal="center" vertical="center" wrapText="1"/>
      <protection locked="0"/>
    </xf>
    <xf numFmtId="0" fontId="5" fillId="5" borderId="32" xfId="0" applyFont="1" applyFill="1" applyBorder="1" applyAlignment="1">
      <alignment horizontal="left" vertical="center" wrapText="1"/>
    </xf>
    <xf numFmtId="0" fontId="1" fillId="8" borderId="1" xfId="0" applyFont="1" applyFill="1" applyBorder="1" applyAlignment="1">
      <alignment horizontal="center"/>
    </xf>
    <xf numFmtId="0" fontId="17" fillId="4" borderId="41" xfId="0" applyFont="1" applyFill="1" applyBorder="1" applyAlignment="1">
      <alignment horizontal="left"/>
    </xf>
    <xf numFmtId="0" fontId="17" fillId="4" borderId="54" xfId="0" applyFont="1" applyFill="1" applyBorder="1" applyAlignment="1">
      <alignment horizontal="left"/>
    </xf>
    <xf numFmtId="0" fontId="3" fillId="4" borderId="31" xfId="0" applyFont="1" applyFill="1" applyBorder="1" applyAlignment="1">
      <alignment vertical="center" wrapText="1"/>
    </xf>
    <xf numFmtId="0" fontId="3" fillId="4" borderId="5" xfId="0" applyFont="1" applyFill="1" applyBorder="1" applyAlignment="1">
      <alignment vertical="center" wrapText="1"/>
    </xf>
    <xf numFmtId="0" fontId="3" fillId="4" borderId="32" xfId="0" applyFont="1" applyFill="1" applyBorder="1" applyAlignment="1">
      <alignment vertical="center" wrapText="1"/>
    </xf>
    <xf numFmtId="0" fontId="3" fillId="4" borderId="1" xfId="0" applyFont="1" applyFill="1" applyBorder="1" applyAlignment="1">
      <alignment vertical="center" wrapText="1"/>
    </xf>
    <xf numFmtId="0" fontId="1" fillId="5" borderId="45" xfId="0" applyFont="1" applyFill="1" applyBorder="1" applyAlignment="1" applyProtection="1">
      <alignment horizontal="left" wrapText="1"/>
      <protection locked="0"/>
    </xf>
    <xf numFmtId="0" fontId="1" fillId="5" borderId="38" xfId="0" applyFont="1" applyFill="1" applyBorder="1" applyAlignment="1" applyProtection="1">
      <alignment horizontal="left" wrapText="1"/>
      <protection locked="0"/>
    </xf>
    <xf numFmtId="0" fontId="1" fillId="5" borderId="34" xfId="0" applyFont="1" applyFill="1" applyBorder="1" applyAlignment="1" applyProtection="1">
      <alignment horizontal="left" wrapText="1"/>
      <protection locked="0"/>
    </xf>
    <xf numFmtId="0" fontId="1" fillId="5" borderId="15" xfId="0" applyFont="1" applyFill="1" applyBorder="1" applyAlignment="1" applyProtection="1">
      <alignment horizontal="left" wrapText="1"/>
      <protection locked="0"/>
    </xf>
    <xf numFmtId="0" fontId="3" fillId="4" borderId="5" xfId="0" applyFont="1" applyFill="1" applyBorder="1" applyAlignment="1">
      <alignment horizontal="center" wrapText="1"/>
    </xf>
    <xf numFmtId="0" fontId="3" fillId="4" borderId="19" xfId="0" applyFont="1" applyFill="1" applyBorder="1" applyAlignment="1">
      <alignment horizontal="center" wrapText="1"/>
    </xf>
    <xf numFmtId="0" fontId="3" fillId="5" borderId="41" xfId="0" applyFont="1" applyFill="1" applyBorder="1" applyAlignment="1" applyProtection="1">
      <alignment horizontal="center" vertical="center" wrapText="1"/>
      <protection locked="0"/>
    </xf>
    <xf numFmtId="0" fontId="3" fillId="5" borderId="60" xfId="0" applyFont="1" applyFill="1" applyBorder="1" applyAlignment="1" applyProtection="1">
      <alignment horizontal="center" vertical="center" wrapText="1"/>
      <protection locked="0"/>
    </xf>
    <xf numFmtId="0" fontId="3" fillId="5" borderId="22"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58" xfId="0" applyFont="1" applyFill="1" applyBorder="1" applyAlignment="1">
      <alignment horizontal="center" vertical="center" wrapText="1"/>
    </xf>
    <xf numFmtId="0" fontId="3" fillId="5" borderId="2" xfId="0" applyFont="1" applyFill="1" applyBorder="1" applyAlignment="1">
      <alignment horizontal="center" vertical="center" wrapText="1"/>
    </xf>
  </cellXfs>
  <cellStyles count="4">
    <cellStyle name="Comma" xfId="1" builtinId="3"/>
    <cellStyle name="Normal" xfId="0" builtinId="0"/>
    <cellStyle name="Normal 2" xfId="3" xr:uid="{00000000-0005-0000-0000-000002000000}"/>
    <cellStyle name="Percent" xfId="2" builtinId="5"/>
  </cellStyles>
  <dxfs count="0"/>
  <tableStyles count="0" defaultTableStyle="TableStyleMedium9" defaultPivotStyle="PivotStyleLight16"/>
  <colors>
    <mruColors>
      <color rgb="FF99FF33"/>
      <color rgb="FF800080"/>
      <color rgb="FF0066CC"/>
      <color rgb="FF008080"/>
      <color rgb="FF660033"/>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1266825</xdr:colOff>
      <xdr:row>1</xdr:row>
      <xdr:rowOff>9525</xdr:rowOff>
    </xdr:from>
    <xdr:to>
      <xdr:col>4</xdr:col>
      <xdr:colOff>561975</xdr:colOff>
      <xdr:row>1</xdr:row>
      <xdr:rowOff>9525</xdr:rowOff>
    </xdr:to>
    <xdr:pic>
      <xdr:nvPicPr>
        <xdr:cNvPr id="1229" name="Picture 1">
          <a:extLst>
            <a:ext uri="{FF2B5EF4-FFF2-40B4-BE49-F238E27FC236}">
              <a16:creationId xmlns:a16="http://schemas.microsoft.com/office/drawing/2014/main" id="{00000000-0008-0000-0000-0000CD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838325" y="171450"/>
          <a:ext cx="9620250" cy="0"/>
        </a:xfrm>
        <a:prstGeom prst="rect">
          <a:avLst/>
        </a:prstGeom>
        <a:noFill/>
        <a:ln w="9525">
          <a:noFill/>
          <a:miter lim="800000"/>
          <a:headEnd/>
          <a:tailEnd/>
        </a:ln>
      </xdr:spPr>
    </xdr:pic>
    <xdr:clientData/>
  </xdr:twoCellAnchor>
  <xdr:twoCellAnchor>
    <xdr:from>
      <xdr:col>1</xdr:col>
      <xdr:colOff>3174</xdr:colOff>
      <xdr:row>1</xdr:row>
      <xdr:rowOff>114299</xdr:rowOff>
    </xdr:from>
    <xdr:to>
      <xdr:col>1</xdr:col>
      <xdr:colOff>1800225</xdr:colOff>
      <xdr:row>5</xdr:row>
      <xdr:rowOff>54796</xdr:rowOff>
    </xdr:to>
    <xdr:pic>
      <xdr:nvPicPr>
        <xdr:cNvPr id="1230" name="Picture 3">
          <a:extLst>
            <a:ext uri="{FF2B5EF4-FFF2-40B4-BE49-F238E27FC236}">
              <a16:creationId xmlns:a16="http://schemas.microsoft.com/office/drawing/2014/main" id="{00000000-0008-0000-0000-0000CE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69899" y="276224"/>
          <a:ext cx="1797051" cy="58819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alpha val="83000"/>
          </a:srgbClr>
        </a:solidFill>
        <a:ln w="76200" cap="flat" cmpd="tri"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C0C0C0">
            <a:alpha val="83000"/>
          </a:srgbClr>
        </a:solidFill>
        <a:ln w="76200" cap="flat" cmpd="tri"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40"/>
  <sheetViews>
    <sheetView tabSelected="1" zoomScale="90" zoomScaleNormal="90" workbookViewId="0">
      <selection activeCell="B8" sqref="B8"/>
    </sheetView>
  </sheetViews>
  <sheetFormatPr defaultColWidth="9.1796875" defaultRowHeight="12.5" x14ac:dyDescent="0.25"/>
  <cols>
    <col min="1" max="1" width="7.6328125" style="41" customWidth="1"/>
    <col min="2" max="2" width="139.54296875" style="41" customWidth="1"/>
    <col min="3" max="16384" width="9.1796875" style="41"/>
  </cols>
  <sheetData>
    <row r="2" spans="1:2" x14ac:dyDescent="0.25">
      <c r="B2" s="49"/>
    </row>
    <row r="3" spans="1:2" ht="13" x14ac:dyDescent="0.25">
      <c r="B3" s="95" t="s">
        <v>0</v>
      </c>
    </row>
    <row r="4" spans="1:2" x14ac:dyDescent="0.25">
      <c r="B4" s="96" t="s">
        <v>145</v>
      </c>
    </row>
    <row r="5" spans="1:2" x14ac:dyDescent="0.25">
      <c r="B5" s="96" t="s">
        <v>144</v>
      </c>
    </row>
    <row r="6" spans="1:2" x14ac:dyDescent="0.25">
      <c r="B6" s="96" t="s">
        <v>1</v>
      </c>
    </row>
    <row r="7" spans="1:2" x14ac:dyDescent="0.25">
      <c r="B7" s="49"/>
    </row>
    <row r="8" spans="1:2" ht="18" x14ac:dyDescent="0.25">
      <c r="A8" s="43" t="s">
        <v>2</v>
      </c>
      <c r="B8" s="43"/>
    </row>
    <row r="9" spans="1:2" ht="18" x14ac:dyDescent="0.25">
      <c r="A9" s="43"/>
      <c r="B9" s="43"/>
    </row>
    <row r="10" spans="1:2" ht="13" x14ac:dyDescent="0.25">
      <c r="A10" s="42" t="s">
        <v>3</v>
      </c>
    </row>
    <row r="11" spans="1:2" x14ac:dyDescent="0.25">
      <c r="B11" s="92" t="s">
        <v>4</v>
      </c>
    </row>
    <row r="12" spans="1:2" ht="13" customHeight="1" x14ac:dyDescent="0.25">
      <c r="B12" s="92" t="s">
        <v>5</v>
      </c>
    </row>
    <row r="13" spans="1:2" ht="13" customHeight="1" x14ac:dyDescent="0.25">
      <c r="B13" s="92" t="s">
        <v>6</v>
      </c>
    </row>
    <row r="14" spans="1:2" x14ac:dyDescent="0.25">
      <c r="B14" s="91" t="s">
        <v>7</v>
      </c>
    </row>
    <row r="15" spans="1:2" ht="13" customHeight="1" x14ac:dyDescent="0.25">
      <c r="B15" s="91"/>
    </row>
    <row r="16" spans="1:2" ht="13" x14ac:dyDescent="0.25">
      <c r="A16" s="46" t="s">
        <v>8</v>
      </c>
    </row>
    <row r="17" spans="1:2" s="160" customFormat="1" ht="94" customHeight="1" x14ac:dyDescent="0.25">
      <c r="B17" s="163" t="s">
        <v>9</v>
      </c>
    </row>
    <row r="18" spans="1:2" s="166" customFormat="1" ht="23.15" customHeight="1" x14ac:dyDescent="0.3">
      <c r="A18" s="164" t="s">
        <v>10</v>
      </c>
      <c r="B18" s="165"/>
    </row>
    <row r="19" spans="1:2" ht="28.5" customHeight="1" x14ac:dyDescent="0.25">
      <c r="B19" s="93" t="s">
        <v>11</v>
      </c>
    </row>
    <row r="20" spans="1:2" ht="8.15" customHeight="1" x14ac:dyDescent="0.25">
      <c r="B20" s="91"/>
    </row>
    <row r="21" spans="1:2" ht="39.75" customHeight="1" x14ac:dyDescent="0.25">
      <c r="B21" s="47" t="s">
        <v>12</v>
      </c>
    </row>
    <row r="22" spans="1:2" ht="10" customHeight="1" x14ac:dyDescent="0.25">
      <c r="B22" s="91"/>
    </row>
    <row r="23" spans="1:2" ht="13" x14ac:dyDescent="0.25">
      <c r="A23" s="42" t="s">
        <v>13</v>
      </c>
      <c r="B23" s="45"/>
    </row>
    <row r="24" spans="1:2" ht="31" customHeight="1" x14ac:dyDescent="0.25">
      <c r="B24" s="44" t="s">
        <v>14</v>
      </c>
    </row>
    <row r="25" spans="1:2" ht="10" customHeight="1" x14ac:dyDescent="0.25">
      <c r="B25" s="91"/>
    </row>
    <row r="26" spans="1:2" ht="13" x14ac:dyDescent="0.25">
      <c r="A26" s="42" t="s">
        <v>15</v>
      </c>
    </row>
    <row r="27" spans="1:2" ht="17.149999999999999" customHeight="1" x14ac:dyDescent="0.25">
      <c r="B27" s="91" t="s">
        <v>16</v>
      </c>
    </row>
    <row r="28" spans="1:2" ht="10" customHeight="1" x14ac:dyDescent="0.25">
      <c r="B28" s="91"/>
    </row>
    <row r="29" spans="1:2" ht="13" x14ac:dyDescent="0.25">
      <c r="A29" s="48" t="s">
        <v>17</v>
      </c>
    </row>
    <row r="30" spans="1:2" ht="29.5" customHeight="1" x14ac:dyDescent="0.25">
      <c r="B30" s="44" t="s">
        <v>18</v>
      </c>
    </row>
    <row r="31" spans="1:2" ht="10" customHeight="1" x14ac:dyDescent="0.25">
      <c r="B31" s="91"/>
    </row>
    <row r="32" spans="1:2" ht="13" x14ac:dyDescent="0.25">
      <c r="A32" s="42" t="s">
        <v>19</v>
      </c>
    </row>
    <row r="33" spans="1:2" ht="42.75" customHeight="1" x14ac:dyDescent="0.25">
      <c r="A33" s="42"/>
      <c r="B33" s="91" t="s">
        <v>20</v>
      </c>
    </row>
    <row r="34" spans="1:2" ht="8.15" customHeight="1" x14ac:dyDescent="0.25">
      <c r="B34" s="91"/>
    </row>
    <row r="35" spans="1:2" ht="62.5" x14ac:dyDescent="0.25">
      <c r="B35" s="44" t="s">
        <v>141</v>
      </c>
    </row>
    <row r="36" spans="1:2" ht="10" customHeight="1" x14ac:dyDescent="0.25">
      <c r="B36" s="91"/>
    </row>
    <row r="37" spans="1:2" ht="17.149999999999999" customHeight="1" x14ac:dyDescent="0.25">
      <c r="A37" s="42"/>
    </row>
    <row r="38" spans="1:2" x14ac:dyDescent="0.25">
      <c r="B38" s="94"/>
    </row>
    <row r="39" spans="1:2" x14ac:dyDescent="0.25">
      <c r="B39" s="94"/>
    </row>
    <row r="40" spans="1:2" x14ac:dyDescent="0.25">
      <c r="B40" s="94"/>
    </row>
  </sheetData>
  <customSheetViews>
    <customSheetView guid="{A59B6293-D9A2-45C9-A3A8-F2EE1EF5E6D2}" showPageBreaks="1" printArea="1" topLeftCell="A25">
      <selection activeCell="F33" sqref="F33"/>
      <pageMargins left="0" right="0" top="0" bottom="0" header="0" footer="0"/>
      <pageSetup scale="85" orientation="landscape" r:id="rId1"/>
      <headerFooter alignWithMargins="0"/>
    </customSheetView>
    <customSheetView guid="{7113CC31-AA11-4DEF-8815-438C962158E5}" showPageBreaks="1" printArea="1" state="hidden" topLeftCell="A25">
      <selection activeCell="J195" sqref="J195"/>
      <pageMargins left="0" right="0" top="0" bottom="0" header="0" footer="0"/>
      <pageSetup scale="85" orientation="landscape" r:id="rId2"/>
      <headerFooter alignWithMargins="0"/>
    </customSheetView>
  </customSheetViews>
  <phoneticPr fontId="2" type="noConversion"/>
  <pageMargins left="0.75" right="0.25" top="0.7" bottom="0.7" header="0.3" footer="0.3"/>
  <pageSetup scale="85"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125"/>
  <sheetViews>
    <sheetView showGridLines="0" zoomScale="85" zoomScaleNormal="85" zoomScaleSheetLayoutView="70" workbookViewId="0">
      <selection activeCell="C57" sqref="C57:F57"/>
    </sheetView>
  </sheetViews>
  <sheetFormatPr defaultColWidth="9.1796875" defaultRowHeight="12.5" x14ac:dyDescent="0.25"/>
  <cols>
    <col min="1" max="1" width="2.453125" style="20" customWidth="1"/>
    <col min="2" max="2" width="1.453125" style="20" customWidth="1"/>
    <col min="3" max="3" width="5.453125" style="17" customWidth="1"/>
    <col min="4" max="4" width="9.1796875" style="17" customWidth="1"/>
    <col min="5" max="5" width="20.81640625" style="17" customWidth="1"/>
    <col min="6" max="6" width="26" style="17" customWidth="1"/>
    <col min="7" max="7" width="19.54296875" style="17" customWidth="1"/>
    <col min="8" max="8" width="19.54296875" style="18" customWidth="1"/>
    <col min="9" max="9" width="19.54296875" style="17" customWidth="1"/>
    <col min="10" max="10" width="19.54296875" style="18" customWidth="1"/>
    <col min="11" max="11" width="19.54296875" style="17" customWidth="1"/>
    <col min="12" max="12" width="19.54296875" style="18" customWidth="1"/>
    <col min="13" max="13" width="15.81640625" style="17" customWidth="1"/>
    <col min="14" max="14" width="10.7265625" style="17" customWidth="1"/>
    <col min="15" max="15" width="2.1796875" style="17" customWidth="1"/>
    <col min="16" max="16" width="15.7265625" style="17" customWidth="1"/>
    <col min="17" max="17" width="12.1796875" style="17" customWidth="1"/>
    <col min="18" max="16384" width="9.1796875" style="17"/>
  </cols>
  <sheetData>
    <row r="1" spans="1:17" s="71" customFormat="1" ht="32.5" customHeight="1" x14ac:dyDescent="0.25">
      <c r="A1" s="215" t="s">
        <v>21</v>
      </c>
      <c r="B1" s="216"/>
      <c r="C1" s="216"/>
      <c r="D1" s="216"/>
      <c r="E1" s="216"/>
      <c r="F1" s="216"/>
      <c r="G1" s="216"/>
      <c r="H1" s="216"/>
      <c r="I1" s="216"/>
      <c r="J1" s="216"/>
      <c r="K1" s="216"/>
      <c r="L1" s="216"/>
      <c r="M1" s="216"/>
      <c r="N1" s="216"/>
      <c r="O1" s="216"/>
      <c r="P1" s="217"/>
      <c r="Q1" s="72"/>
    </row>
    <row r="2" spans="1:17" s="71" customFormat="1" ht="17.5" customHeight="1" x14ac:dyDescent="0.25">
      <c r="A2" s="254" t="s">
        <v>22</v>
      </c>
      <c r="B2" s="254"/>
      <c r="C2" s="254"/>
      <c r="D2" s="254"/>
      <c r="E2" s="254"/>
      <c r="F2" s="235" t="s">
        <v>23</v>
      </c>
      <c r="G2" s="235"/>
      <c r="H2" s="235"/>
      <c r="I2" s="235"/>
      <c r="J2" s="72"/>
      <c r="K2" s="72"/>
      <c r="L2" s="72"/>
      <c r="M2" s="72"/>
      <c r="N2" s="72"/>
      <c r="O2" s="72"/>
      <c r="P2" s="72"/>
      <c r="Q2" s="72"/>
    </row>
    <row r="3" spans="1:17" s="71" customFormat="1" ht="18" x14ac:dyDescent="0.25">
      <c r="A3" s="169"/>
      <c r="B3" s="171"/>
      <c r="C3" s="74"/>
      <c r="D3" s="74"/>
      <c r="E3" s="74"/>
      <c r="F3" s="72"/>
      <c r="G3" s="72"/>
      <c r="H3" s="73"/>
      <c r="I3" s="72"/>
      <c r="J3" s="72"/>
      <c r="K3" s="72"/>
      <c r="L3" s="72"/>
      <c r="M3" s="72"/>
      <c r="N3" s="72"/>
      <c r="O3" s="72"/>
      <c r="P3" s="72"/>
      <c r="Q3" s="72"/>
    </row>
    <row r="4" spans="1:17" s="71" customFormat="1" ht="18" x14ac:dyDescent="0.25">
      <c r="A4" s="169"/>
      <c r="B4" s="171" t="s">
        <v>24</v>
      </c>
      <c r="C4" s="74"/>
      <c r="D4" s="74"/>
      <c r="E4" s="74"/>
      <c r="F4" s="72"/>
      <c r="G4" s="72"/>
      <c r="H4" s="79" t="s">
        <v>23</v>
      </c>
      <c r="I4" s="72"/>
      <c r="J4" s="72"/>
      <c r="K4" s="72"/>
      <c r="L4" s="72"/>
      <c r="M4" s="72"/>
      <c r="N4" s="72"/>
      <c r="O4" s="72"/>
      <c r="P4" s="72"/>
      <c r="Q4" s="72"/>
    </row>
    <row r="5" spans="1:17" s="71" customFormat="1" ht="15.5" x14ac:dyDescent="0.25">
      <c r="A5" s="169"/>
      <c r="B5" s="172" t="s">
        <v>25</v>
      </c>
      <c r="C5" s="72"/>
      <c r="D5" s="72"/>
      <c r="E5" s="72"/>
      <c r="F5" s="72"/>
      <c r="G5" s="72"/>
      <c r="H5" s="101" t="s">
        <v>23</v>
      </c>
      <c r="I5" s="72"/>
      <c r="J5" s="72"/>
      <c r="K5" s="72"/>
      <c r="L5" s="72"/>
      <c r="M5" s="72"/>
      <c r="N5" s="72"/>
      <c r="O5" s="72"/>
      <c r="P5" s="72"/>
      <c r="Q5" s="72"/>
    </row>
    <row r="6" spans="1:17" s="71" customFormat="1" ht="15.5" x14ac:dyDescent="0.25">
      <c r="A6" s="169"/>
      <c r="B6" s="172" t="s">
        <v>26</v>
      </c>
      <c r="C6" s="75"/>
      <c r="D6" s="72"/>
      <c r="E6" s="72"/>
      <c r="F6" s="72"/>
      <c r="G6" s="72"/>
      <c r="H6" s="101" t="s">
        <v>23</v>
      </c>
      <c r="I6" s="72"/>
      <c r="J6" s="72"/>
      <c r="K6" s="72"/>
      <c r="L6" s="72"/>
      <c r="M6" s="72"/>
      <c r="N6" s="72"/>
      <c r="O6" s="72"/>
      <c r="P6" s="72"/>
      <c r="Q6" s="72"/>
    </row>
    <row r="7" spans="1:17" s="71" customFormat="1" ht="15.5" x14ac:dyDescent="0.25">
      <c r="A7" s="170"/>
      <c r="B7" s="172" t="s">
        <v>27</v>
      </c>
      <c r="C7" s="72"/>
      <c r="D7" s="72"/>
      <c r="E7" s="72"/>
      <c r="F7" s="72"/>
      <c r="G7" s="72"/>
      <c r="H7" s="101" t="s">
        <v>23</v>
      </c>
      <c r="I7" s="72"/>
      <c r="J7" s="72"/>
      <c r="K7" s="72"/>
      <c r="L7" s="72"/>
      <c r="M7" s="72"/>
      <c r="N7" s="72"/>
      <c r="O7" s="72"/>
      <c r="P7" s="72"/>
      <c r="Q7" s="72"/>
    </row>
    <row r="8" spans="1:17" s="71" customFormat="1" ht="7.5" customHeight="1" x14ac:dyDescent="0.25">
      <c r="A8" s="170"/>
      <c r="B8" s="173"/>
      <c r="C8" s="76"/>
      <c r="D8" s="76"/>
      <c r="E8" s="76"/>
      <c r="F8" s="76"/>
      <c r="G8" s="77"/>
      <c r="H8" s="78" t="s">
        <v>23</v>
      </c>
      <c r="I8" s="77"/>
      <c r="J8" s="76"/>
      <c r="K8" s="77"/>
      <c r="L8" s="76"/>
      <c r="M8" s="76"/>
      <c r="N8" s="76"/>
      <c r="O8" s="76"/>
      <c r="P8" s="76"/>
      <c r="Q8" s="72"/>
    </row>
    <row r="9" spans="1:17" x14ac:dyDescent="0.25">
      <c r="A9" s="174"/>
      <c r="B9" s="174"/>
      <c r="C9" s="175"/>
      <c r="D9" s="175"/>
      <c r="E9" s="175"/>
      <c r="F9" s="175"/>
      <c r="G9" s="175"/>
      <c r="H9" s="176"/>
      <c r="I9" s="175"/>
      <c r="J9" s="176"/>
      <c r="K9" s="175"/>
      <c r="L9" s="176"/>
      <c r="M9" s="175"/>
      <c r="N9" s="175"/>
      <c r="O9" s="175"/>
      <c r="P9" s="174"/>
      <c r="Q9" s="175"/>
    </row>
    <row r="10" spans="1:17" ht="13" x14ac:dyDescent="0.3">
      <c r="A10" s="174"/>
      <c r="B10" s="177" t="s">
        <v>28</v>
      </c>
      <c r="C10" s="178"/>
      <c r="D10" s="179"/>
      <c r="E10" s="179"/>
      <c r="F10" s="179"/>
      <c r="G10" s="175"/>
      <c r="H10" s="176"/>
      <c r="I10" s="175"/>
      <c r="J10" s="176"/>
      <c r="K10" s="175"/>
      <c r="L10" s="176"/>
      <c r="M10" s="175"/>
      <c r="N10" s="175"/>
      <c r="O10" s="175"/>
      <c r="P10" s="174"/>
      <c r="Q10" s="175"/>
    </row>
    <row r="11" spans="1:17" ht="13" x14ac:dyDescent="0.3">
      <c r="A11" s="174"/>
      <c r="B11" s="174"/>
      <c r="C11" s="178"/>
      <c r="D11" s="178"/>
      <c r="E11" s="179"/>
      <c r="F11" s="179"/>
      <c r="G11" s="179"/>
      <c r="H11" s="176"/>
      <c r="I11" s="175"/>
      <c r="J11" s="176"/>
      <c r="K11" s="175"/>
      <c r="L11" s="176"/>
      <c r="M11" s="175"/>
      <c r="N11" s="175"/>
      <c r="O11" s="175"/>
      <c r="P11" s="174"/>
      <c r="Q11" s="175"/>
    </row>
    <row r="12" spans="1:17" ht="13" x14ac:dyDescent="0.3">
      <c r="A12" s="174"/>
      <c r="B12" s="180" t="s">
        <v>8</v>
      </c>
      <c r="D12" s="180"/>
      <c r="E12" s="175"/>
      <c r="F12" s="175"/>
      <c r="G12" s="175"/>
      <c r="H12" s="176"/>
      <c r="I12" s="175"/>
      <c r="J12" s="176"/>
      <c r="K12" s="175"/>
      <c r="L12" s="176"/>
      <c r="M12" s="175"/>
      <c r="N12" s="175"/>
      <c r="O12" s="175"/>
      <c r="P12" s="174"/>
      <c r="Q12" s="175"/>
    </row>
    <row r="13" spans="1:17" ht="13.5" thickBot="1" x14ac:dyDescent="0.35">
      <c r="A13" s="174"/>
      <c r="B13" s="174"/>
      <c r="C13" s="180"/>
      <c r="D13" s="180"/>
      <c r="E13" s="175"/>
      <c r="F13" s="175"/>
      <c r="G13" s="175"/>
      <c r="H13" s="176"/>
      <c r="I13" s="175"/>
      <c r="J13" s="176"/>
      <c r="K13" s="175"/>
      <c r="L13" s="176"/>
      <c r="M13" s="175"/>
      <c r="N13" s="175"/>
      <c r="O13" s="175"/>
      <c r="P13" s="174"/>
      <c r="Q13" s="175"/>
    </row>
    <row r="14" spans="1:17" ht="13" customHeight="1" x14ac:dyDescent="0.25">
      <c r="A14" s="174"/>
      <c r="B14" s="174"/>
      <c r="C14" s="236" t="s">
        <v>29</v>
      </c>
      <c r="D14" s="237"/>
      <c r="E14" s="237"/>
      <c r="F14" s="238"/>
      <c r="G14" s="262" t="str">
        <f>Year</f>
        <v xml:space="preserve"> </v>
      </c>
      <c r="H14" s="263"/>
      <c r="I14" s="263"/>
      <c r="J14" s="263"/>
      <c r="K14" s="263"/>
      <c r="L14" s="263"/>
      <c r="M14" s="264"/>
      <c r="N14" s="280" t="s">
        <v>30</v>
      </c>
      <c r="O14" s="175"/>
      <c r="P14" s="174"/>
      <c r="Q14" s="175"/>
    </row>
    <row r="15" spans="1:17" ht="13" customHeight="1" x14ac:dyDescent="0.25">
      <c r="A15" s="174"/>
      <c r="B15" s="174"/>
      <c r="C15" s="239"/>
      <c r="D15" s="240"/>
      <c r="E15" s="240"/>
      <c r="F15" s="241"/>
      <c r="G15" s="100" t="s">
        <v>31</v>
      </c>
      <c r="H15" s="100" t="s">
        <v>32</v>
      </c>
      <c r="I15" s="100" t="s">
        <v>33</v>
      </c>
      <c r="J15" s="100" t="s">
        <v>34</v>
      </c>
      <c r="K15" s="100" t="s">
        <v>35</v>
      </c>
      <c r="L15" s="100" t="s">
        <v>36</v>
      </c>
      <c r="M15" s="306" t="s">
        <v>37</v>
      </c>
      <c r="N15" s="281"/>
      <c r="O15" s="175"/>
      <c r="P15" s="174"/>
      <c r="Q15" s="175"/>
    </row>
    <row r="16" spans="1:17" ht="12.65" customHeight="1" x14ac:dyDescent="0.25">
      <c r="A16" s="174"/>
      <c r="B16" s="174"/>
      <c r="C16" s="242"/>
      <c r="D16" s="243"/>
      <c r="E16" s="243"/>
      <c r="F16" s="244"/>
      <c r="G16" s="102" t="s">
        <v>38</v>
      </c>
      <c r="H16" s="102" t="s">
        <v>38</v>
      </c>
      <c r="I16" s="102" t="s">
        <v>38</v>
      </c>
      <c r="J16" s="102" t="s">
        <v>38</v>
      </c>
      <c r="K16" s="102" t="s">
        <v>38</v>
      </c>
      <c r="L16" s="102" t="s">
        <v>38</v>
      </c>
      <c r="M16" s="307"/>
      <c r="N16" s="281"/>
      <c r="O16" s="175"/>
      <c r="P16" s="174"/>
      <c r="Q16" s="175"/>
    </row>
    <row r="17" spans="1:21" ht="16" customHeight="1" x14ac:dyDescent="0.25">
      <c r="A17" s="174"/>
      <c r="B17" s="174"/>
      <c r="C17" s="292" t="s">
        <v>39</v>
      </c>
      <c r="D17" s="293"/>
      <c r="E17" s="293"/>
      <c r="F17" s="294"/>
      <c r="G17" s="101" t="s">
        <v>23</v>
      </c>
      <c r="H17" s="101" t="s">
        <v>23</v>
      </c>
      <c r="I17" s="101" t="s">
        <v>23</v>
      </c>
      <c r="J17" s="101" t="s">
        <v>23</v>
      </c>
      <c r="K17" s="101" t="s">
        <v>23</v>
      </c>
      <c r="L17" s="101" t="s">
        <v>23</v>
      </c>
      <c r="M17" s="307"/>
      <c r="N17" s="281"/>
      <c r="O17" s="175"/>
      <c r="P17" s="174"/>
      <c r="Q17" s="175"/>
    </row>
    <row r="18" spans="1:21" ht="16" customHeight="1" x14ac:dyDescent="0.25">
      <c r="A18" s="174"/>
      <c r="B18" s="174"/>
      <c r="C18" s="292" t="s">
        <v>40</v>
      </c>
      <c r="D18" s="293"/>
      <c r="E18" s="293"/>
      <c r="F18" s="294"/>
      <c r="G18" s="218" t="e">
        <f>G19+G20</f>
        <v>#VALUE!</v>
      </c>
      <c r="H18" s="218" t="e">
        <f t="shared" ref="H18:L18" si="0">H19+H20</f>
        <v>#VALUE!</v>
      </c>
      <c r="I18" s="218" t="e">
        <f t="shared" si="0"/>
        <v>#VALUE!</v>
      </c>
      <c r="J18" s="218" t="e">
        <f t="shared" si="0"/>
        <v>#VALUE!</v>
      </c>
      <c r="K18" s="218" t="e">
        <f t="shared" si="0"/>
        <v>#VALUE!</v>
      </c>
      <c r="L18" s="218" t="e">
        <f t="shared" si="0"/>
        <v>#VALUE!</v>
      </c>
      <c r="M18" s="308"/>
      <c r="N18" s="281"/>
      <c r="O18" s="175"/>
      <c r="P18" s="174"/>
      <c r="Q18" s="175"/>
    </row>
    <row r="19" spans="1:21" ht="16" customHeight="1" x14ac:dyDescent="0.25">
      <c r="A19" s="174"/>
      <c r="B19" s="174"/>
      <c r="C19" s="248" t="s">
        <v>41</v>
      </c>
      <c r="D19" s="249"/>
      <c r="E19" s="249"/>
      <c r="F19" s="250"/>
      <c r="G19" s="99" t="s">
        <v>23</v>
      </c>
      <c r="H19" s="99" t="s">
        <v>23</v>
      </c>
      <c r="I19" s="99" t="s">
        <v>23</v>
      </c>
      <c r="J19" s="99" t="s">
        <v>23</v>
      </c>
      <c r="K19" s="99" t="s">
        <v>23</v>
      </c>
      <c r="L19" s="99" t="s">
        <v>23</v>
      </c>
      <c r="M19" s="117" t="e">
        <f>AVERAGE(G19:L19)</f>
        <v>#DIV/0!</v>
      </c>
      <c r="N19" s="281"/>
      <c r="O19" s="175"/>
      <c r="P19" s="174"/>
      <c r="Q19" s="175"/>
    </row>
    <row r="20" spans="1:21" ht="16" customHeight="1" x14ac:dyDescent="0.25">
      <c r="A20" s="174"/>
      <c r="B20" s="174"/>
      <c r="C20" s="248" t="s">
        <v>42</v>
      </c>
      <c r="D20" s="249"/>
      <c r="E20" s="249"/>
      <c r="F20" s="250"/>
      <c r="G20" s="99" t="s">
        <v>23</v>
      </c>
      <c r="H20" s="99" t="s">
        <v>23</v>
      </c>
      <c r="I20" s="99" t="s">
        <v>23</v>
      </c>
      <c r="J20" s="99" t="s">
        <v>23</v>
      </c>
      <c r="K20" s="99" t="s">
        <v>23</v>
      </c>
      <c r="L20" s="99" t="s">
        <v>23</v>
      </c>
      <c r="M20" s="117" t="e">
        <f>AVERAGE(G20:L20)</f>
        <v>#DIV/0!</v>
      </c>
      <c r="N20" s="281"/>
      <c r="O20" s="175"/>
      <c r="P20" s="174"/>
      <c r="Q20" s="175"/>
    </row>
    <row r="21" spans="1:21" ht="16" customHeight="1" x14ac:dyDescent="0.25">
      <c r="A21" s="174"/>
      <c r="B21" s="174"/>
      <c r="C21" s="300" t="s">
        <v>43</v>
      </c>
      <c r="D21" s="301"/>
      <c r="E21" s="301"/>
      <c r="F21" s="302"/>
      <c r="G21" s="99" t="s">
        <v>23</v>
      </c>
      <c r="H21" s="99" t="s">
        <v>23</v>
      </c>
      <c r="I21" s="99" t="s">
        <v>23</v>
      </c>
      <c r="J21" s="99" t="s">
        <v>23</v>
      </c>
      <c r="K21" s="99" t="s">
        <v>23</v>
      </c>
      <c r="L21" s="99" t="s">
        <v>23</v>
      </c>
      <c r="M21" s="117" t="e">
        <f>AVERAGE(G21:L21)</f>
        <v>#DIV/0!</v>
      </c>
      <c r="N21" s="282"/>
      <c r="O21" s="175"/>
      <c r="P21" s="174"/>
      <c r="Q21" s="175"/>
    </row>
    <row r="22" spans="1:21" ht="15.65" customHeight="1" thickBot="1" x14ac:dyDescent="0.3">
      <c r="A22" s="174"/>
      <c r="B22" s="174"/>
      <c r="C22" s="283" t="s">
        <v>44</v>
      </c>
      <c r="D22" s="284"/>
      <c r="E22" s="284"/>
      <c r="F22" s="285"/>
      <c r="G22" s="108" t="e">
        <f t="shared" ref="G22:L22" si="1">G21/G19</f>
        <v>#VALUE!</v>
      </c>
      <c r="H22" s="108" t="e">
        <f t="shared" si="1"/>
        <v>#VALUE!</v>
      </c>
      <c r="I22" s="108" t="e">
        <f t="shared" si="1"/>
        <v>#VALUE!</v>
      </c>
      <c r="J22" s="108" t="e">
        <f t="shared" si="1"/>
        <v>#VALUE!</v>
      </c>
      <c r="K22" s="108" t="e">
        <f t="shared" si="1"/>
        <v>#VALUE!</v>
      </c>
      <c r="L22" s="108" t="e">
        <f t="shared" si="1"/>
        <v>#VALUE!</v>
      </c>
      <c r="M22" s="118" t="e">
        <f>AVERAGE(G22:L22)</f>
        <v>#VALUE!</v>
      </c>
      <c r="N22" s="214" t="s">
        <v>45</v>
      </c>
      <c r="O22" s="175"/>
      <c r="P22" s="174"/>
      <c r="Q22" s="175"/>
    </row>
    <row r="23" spans="1:21" ht="13" x14ac:dyDescent="0.3">
      <c r="A23" s="174"/>
      <c r="B23" s="174"/>
      <c r="C23" s="181" t="s">
        <v>46</v>
      </c>
      <c r="D23" s="180"/>
      <c r="E23" s="175"/>
      <c r="F23" s="175"/>
      <c r="G23" s="175"/>
      <c r="H23" s="176"/>
      <c r="I23" s="175"/>
      <c r="J23" s="176"/>
      <c r="K23" s="175"/>
      <c r="L23" s="176"/>
      <c r="M23" s="175"/>
      <c r="N23" s="175"/>
      <c r="O23" s="175"/>
      <c r="P23" s="174"/>
      <c r="Q23" s="175"/>
    </row>
    <row r="24" spans="1:21" x14ac:dyDescent="0.25">
      <c r="A24" s="174"/>
      <c r="B24" s="174"/>
      <c r="C24" s="174"/>
      <c r="D24" s="174"/>
      <c r="E24" s="174"/>
      <c r="F24" s="174"/>
      <c r="G24" s="182"/>
      <c r="H24" s="176"/>
      <c r="I24" s="175"/>
      <c r="J24" s="176"/>
      <c r="K24" s="175"/>
      <c r="L24" s="176"/>
      <c r="M24" s="175"/>
      <c r="N24" s="175"/>
      <c r="O24" s="175"/>
      <c r="P24" s="174"/>
      <c r="Q24" s="175"/>
    </row>
    <row r="25" spans="1:21" ht="13" x14ac:dyDescent="0.3">
      <c r="A25" s="174"/>
      <c r="B25" s="245" t="s">
        <v>10</v>
      </c>
      <c r="C25" s="245"/>
      <c r="D25" s="245"/>
      <c r="E25" s="245"/>
      <c r="F25" s="245"/>
      <c r="G25" s="245"/>
      <c r="H25" s="183"/>
      <c r="I25" s="184"/>
      <c r="J25" s="185"/>
      <c r="K25" s="185"/>
      <c r="L25" s="185"/>
      <c r="M25" s="185"/>
      <c r="N25" s="185"/>
      <c r="O25" s="175"/>
      <c r="P25" s="174"/>
      <c r="Q25" s="175"/>
    </row>
    <row r="26" spans="1:21" customFormat="1" ht="13.5" thickBot="1" x14ac:dyDescent="0.35">
      <c r="A26" s="186"/>
      <c r="B26" s="186"/>
      <c r="C26" s="187"/>
      <c r="D26" s="187"/>
      <c r="E26" s="188"/>
      <c r="F26" s="188"/>
      <c r="G26" s="188"/>
      <c r="H26" s="189"/>
      <c r="I26" s="190"/>
      <c r="J26" s="186"/>
      <c r="K26" s="186"/>
      <c r="L26" s="186"/>
      <c r="M26" s="188"/>
      <c r="N26" s="188"/>
      <c r="O26" s="188"/>
      <c r="P26" s="186"/>
      <c r="Q26" s="188"/>
      <c r="S26" s="1"/>
    </row>
    <row r="27" spans="1:21" customFormat="1" ht="39" customHeight="1" thickBot="1" x14ac:dyDescent="0.3">
      <c r="A27" s="186"/>
      <c r="B27" s="1"/>
      <c r="C27" s="303" t="s">
        <v>47</v>
      </c>
      <c r="D27" s="304"/>
      <c r="E27" s="305"/>
      <c r="F27" s="156" t="s">
        <v>48</v>
      </c>
      <c r="G27" s="197"/>
      <c r="H27" s="205"/>
      <c r="I27" s="206"/>
      <c r="J27" s="206"/>
      <c r="K27" s="191"/>
      <c r="L27" s="191"/>
      <c r="M27" s="191"/>
      <c r="N27" s="59"/>
      <c r="O27" s="191"/>
      <c r="P27" s="186"/>
      <c r="Q27" s="188"/>
      <c r="U27" s="24"/>
    </row>
    <row r="28" spans="1:21" customFormat="1" ht="13.5" thickBot="1" x14ac:dyDescent="0.3">
      <c r="A28" s="186"/>
      <c r="B28" s="186"/>
      <c r="C28" s="192"/>
      <c r="D28" s="193"/>
      <c r="E28" s="194"/>
      <c r="F28" s="195"/>
      <c r="G28" s="196"/>
      <c r="H28" s="196"/>
      <c r="I28" s="197"/>
      <c r="J28" s="197"/>
      <c r="K28" s="197"/>
      <c r="L28" s="191"/>
      <c r="M28" s="191"/>
      <c r="N28" s="191"/>
      <c r="O28" s="191"/>
      <c r="P28" s="186"/>
      <c r="Q28" s="188"/>
      <c r="S28" s="24"/>
    </row>
    <row r="29" spans="1:21" customFormat="1" ht="39.75" customHeight="1" x14ac:dyDescent="0.25">
      <c r="A29" s="186"/>
      <c r="B29" s="186"/>
      <c r="C29" s="268" t="s">
        <v>49</v>
      </c>
      <c r="D29" s="269"/>
      <c r="E29" s="270"/>
      <c r="F29" s="80" t="s">
        <v>50</v>
      </c>
      <c r="G29" s="271" t="s">
        <v>51</v>
      </c>
      <c r="H29" s="272"/>
      <c r="I29" s="272"/>
      <c r="J29" s="272"/>
      <c r="K29" s="272"/>
      <c r="L29" s="272"/>
      <c r="M29" s="272"/>
      <c r="N29" s="272"/>
      <c r="O29" s="273"/>
      <c r="P29" s="186"/>
      <c r="Q29" s="188"/>
      <c r="S29" s="24"/>
    </row>
    <row r="30" spans="1:21" customFormat="1" ht="12.65" customHeight="1" x14ac:dyDescent="0.25">
      <c r="A30" s="186"/>
      <c r="B30" s="186"/>
      <c r="C30" s="277" t="s">
        <v>52</v>
      </c>
      <c r="D30" s="278"/>
      <c r="E30" s="279"/>
      <c r="F30" s="120">
        <f>SUM(F31:F40)</f>
        <v>0</v>
      </c>
      <c r="G30" s="274"/>
      <c r="H30" s="275"/>
      <c r="I30" s="275"/>
      <c r="J30" s="275"/>
      <c r="K30" s="275"/>
      <c r="L30" s="275"/>
      <c r="M30" s="275"/>
      <c r="N30" s="275"/>
      <c r="O30" s="276"/>
      <c r="P30" s="186"/>
      <c r="Q30" s="188"/>
      <c r="S30" s="24"/>
    </row>
    <row r="31" spans="1:21" customFormat="1" x14ac:dyDescent="0.25">
      <c r="A31" s="186"/>
      <c r="B31" s="186"/>
      <c r="C31" s="246" t="s">
        <v>53</v>
      </c>
      <c r="D31" s="247"/>
      <c r="E31" s="38"/>
      <c r="F31" s="104" t="s">
        <v>48</v>
      </c>
      <c r="G31" s="265"/>
      <c r="H31" s="266"/>
      <c r="I31" s="266"/>
      <c r="J31" s="266"/>
      <c r="K31" s="266"/>
      <c r="L31" s="266"/>
      <c r="M31" s="266"/>
      <c r="N31" s="266"/>
      <c r="O31" s="267"/>
      <c r="P31" s="186"/>
      <c r="Q31" s="188"/>
      <c r="S31" s="24"/>
    </row>
    <row r="32" spans="1:21" customFormat="1" x14ac:dyDescent="0.25">
      <c r="A32" s="186"/>
      <c r="B32" s="186"/>
      <c r="C32" s="246" t="s">
        <v>54</v>
      </c>
      <c r="D32" s="247"/>
      <c r="E32" s="38"/>
      <c r="F32" s="104" t="s">
        <v>23</v>
      </c>
      <c r="G32" s="251"/>
      <c r="H32" s="252"/>
      <c r="I32" s="252"/>
      <c r="J32" s="252"/>
      <c r="K32" s="252"/>
      <c r="L32" s="252"/>
      <c r="M32" s="252"/>
      <c r="N32" s="252"/>
      <c r="O32" s="253"/>
      <c r="P32" s="186"/>
      <c r="Q32" s="188"/>
      <c r="S32" s="24"/>
    </row>
    <row r="33" spans="1:19" customFormat="1" x14ac:dyDescent="0.25">
      <c r="A33" s="186"/>
      <c r="B33" s="186"/>
      <c r="C33" s="246" t="s">
        <v>55</v>
      </c>
      <c r="D33" s="247"/>
      <c r="E33" s="39"/>
      <c r="F33" s="104" t="s">
        <v>23</v>
      </c>
      <c r="G33" s="251"/>
      <c r="H33" s="252"/>
      <c r="I33" s="252"/>
      <c r="J33" s="252"/>
      <c r="K33" s="252"/>
      <c r="L33" s="252"/>
      <c r="M33" s="252"/>
      <c r="N33" s="252"/>
      <c r="O33" s="253"/>
      <c r="P33" s="186"/>
      <c r="Q33" s="188"/>
      <c r="S33" s="24"/>
    </row>
    <row r="34" spans="1:19" customFormat="1" x14ac:dyDescent="0.25">
      <c r="A34" s="186"/>
      <c r="B34" s="186"/>
      <c r="C34" s="246" t="s">
        <v>56</v>
      </c>
      <c r="D34" s="247"/>
      <c r="E34" s="39"/>
      <c r="F34" s="104" t="s">
        <v>23</v>
      </c>
      <c r="G34" s="251"/>
      <c r="H34" s="252"/>
      <c r="I34" s="252"/>
      <c r="J34" s="252"/>
      <c r="K34" s="252"/>
      <c r="L34" s="252"/>
      <c r="M34" s="252"/>
      <c r="N34" s="252"/>
      <c r="O34" s="253"/>
      <c r="P34" s="186"/>
      <c r="Q34" s="188"/>
      <c r="S34" s="24"/>
    </row>
    <row r="35" spans="1:19" customFormat="1" x14ac:dyDescent="0.25">
      <c r="A35" s="186"/>
      <c r="B35" s="186"/>
      <c r="C35" s="246" t="s">
        <v>57</v>
      </c>
      <c r="D35" s="247"/>
      <c r="E35" s="39"/>
      <c r="F35" s="104" t="s">
        <v>48</v>
      </c>
      <c r="G35" s="251"/>
      <c r="H35" s="252"/>
      <c r="I35" s="252"/>
      <c r="J35" s="252"/>
      <c r="K35" s="252"/>
      <c r="L35" s="252"/>
      <c r="M35" s="252"/>
      <c r="N35" s="252"/>
      <c r="O35" s="253"/>
      <c r="P35" s="186"/>
      <c r="Q35" s="188"/>
      <c r="S35" s="24"/>
    </row>
    <row r="36" spans="1:19" customFormat="1" x14ac:dyDescent="0.25">
      <c r="A36" s="186"/>
      <c r="B36" s="186"/>
      <c r="C36" s="246" t="s">
        <v>58</v>
      </c>
      <c r="D36" s="247"/>
      <c r="E36" s="39"/>
      <c r="F36" s="104" t="s">
        <v>23</v>
      </c>
      <c r="G36" s="251"/>
      <c r="H36" s="252"/>
      <c r="I36" s="252"/>
      <c r="J36" s="252"/>
      <c r="K36" s="252"/>
      <c r="L36" s="252"/>
      <c r="M36" s="252"/>
      <c r="N36" s="252"/>
      <c r="O36" s="253"/>
      <c r="P36" s="186"/>
      <c r="Q36" s="188"/>
      <c r="S36" s="24"/>
    </row>
    <row r="37" spans="1:19" customFormat="1" x14ac:dyDescent="0.25">
      <c r="A37" s="186"/>
      <c r="B37" s="186"/>
      <c r="C37" s="246" t="s">
        <v>59</v>
      </c>
      <c r="D37" s="247"/>
      <c r="E37" s="39"/>
      <c r="F37" s="104" t="s">
        <v>23</v>
      </c>
      <c r="G37" s="251"/>
      <c r="H37" s="252"/>
      <c r="I37" s="252"/>
      <c r="J37" s="252"/>
      <c r="K37" s="252"/>
      <c r="L37" s="252"/>
      <c r="M37" s="252"/>
      <c r="N37" s="252"/>
      <c r="O37" s="253"/>
      <c r="P37" s="186"/>
      <c r="Q37" s="188"/>
      <c r="S37" s="24"/>
    </row>
    <row r="38" spans="1:19" customFormat="1" x14ac:dyDescent="0.25">
      <c r="A38" s="186"/>
      <c r="B38" s="186"/>
      <c r="C38" s="246" t="s">
        <v>60</v>
      </c>
      <c r="D38" s="247"/>
      <c r="E38" s="39"/>
      <c r="F38" s="104" t="s">
        <v>23</v>
      </c>
      <c r="G38" s="251"/>
      <c r="H38" s="252"/>
      <c r="I38" s="252"/>
      <c r="J38" s="252"/>
      <c r="K38" s="252"/>
      <c r="L38" s="252"/>
      <c r="M38" s="252"/>
      <c r="N38" s="252"/>
      <c r="O38" s="253"/>
      <c r="P38" s="186"/>
      <c r="Q38" s="188"/>
      <c r="S38" s="24"/>
    </row>
    <row r="39" spans="1:19" customFormat="1" x14ac:dyDescent="0.25">
      <c r="A39" s="186"/>
      <c r="B39" s="186"/>
      <c r="C39" s="246" t="s">
        <v>61</v>
      </c>
      <c r="D39" s="247"/>
      <c r="E39" s="39"/>
      <c r="F39" s="104" t="s">
        <v>23</v>
      </c>
      <c r="G39" s="251"/>
      <c r="H39" s="252"/>
      <c r="I39" s="252"/>
      <c r="J39" s="252"/>
      <c r="K39" s="252"/>
      <c r="L39" s="252"/>
      <c r="M39" s="252"/>
      <c r="N39" s="252"/>
      <c r="O39" s="253"/>
      <c r="P39" s="186"/>
      <c r="Q39" s="188"/>
      <c r="S39" s="24"/>
    </row>
    <row r="40" spans="1:19" customFormat="1" ht="13" thickBot="1" x14ac:dyDescent="0.3">
      <c r="A40" s="186"/>
      <c r="B40" s="186"/>
      <c r="C40" s="295" t="s">
        <v>62</v>
      </c>
      <c r="D40" s="296"/>
      <c r="E40" s="81"/>
      <c r="F40" s="107" t="s">
        <v>23</v>
      </c>
      <c r="G40" s="297"/>
      <c r="H40" s="298"/>
      <c r="I40" s="298"/>
      <c r="J40" s="298"/>
      <c r="K40" s="298"/>
      <c r="L40" s="298"/>
      <c r="M40" s="298"/>
      <c r="N40" s="298"/>
      <c r="O40" s="299"/>
      <c r="P40" s="186"/>
      <c r="Q40" s="188"/>
      <c r="S40" s="24"/>
    </row>
    <row r="41" spans="1:19" customFormat="1" ht="13" x14ac:dyDescent="0.3">
      <c r="A41" s="186"/>
      <c r="B41" s="198"/>
      <c r="C41" s="199"/>
      <c r="D41" s="199"/>
      <c r="E41" s="198"/>
      <c r="F41" s="200"/>
      <c r="G41" s="200"/>
      <c r="H41" s="201"/>
      <c r="I41" s="201"/>
      <c r="J41" s="202"/>
      <c r="K41" s="202"/>
      <c r="L41" s="202"/>
      <c r="M41" s="202"/>
      <c r="N41" s="202"/>
      <c r="O41" s="202"/>
      <c r="P41" s="186"/>
      <c r="Q41" s="188"/>
      <c r="S41" s="24"/>
    </row>
    <row r="42" spans="1:19" ht="13" x14ac:dyDescent="0.3">
      <c r="A42" s="174"/>
      <c r="B42" s="203" t="s">
        <v>63</v>
      </c>
      <c r="C42" s="175"/>
      <c r="D42" s="180"/>
      <c r="E42" s="175"/>
      <c r="F42" s="175"/>
      <c r="G42" s="175"/>
      <c r="H42" s="176"/>
      <c r="I42" s="175"/>
      <c r="J42" s="204"/>
      <c r="K42" s="175"/>
      <c r="L42" s="176"/>
      <c r="M42" s="175"/>
      <c r="N42" s="175"/>
      <c r="O42" s="175"/>
      <c r="P42" s="174"/>
      <c r="Q42" s="175"/>
    </row>
    <row r="43" spans="1:19" ht="13.5" thickBot="1" x14ac:dyDescent="0.35">
      <c r="A43" s="174"/>
      <c r="B43" s="174"/>
      <c r="C43" s="180"/>
      <c r="D43" s="180"/>
      <c r="E43" s="175"/>
      <c r="F43" s="175"/>
      <c r="G43" s="175"/>
      <c r="H43" s="176"/>
      <c r="I43" s="175"/>
      <c r="J43" s="204"/>
      <c r="K43" s="175"/>
      <c r="L43" s="176"/>
      <c r="M43" s="175"/>
      <c r="N43" s="175"/>
      <c r="O43" s="175"/>
      <c r="P43" s="174"/>
      <c r="Q43" s="175"/>
    </row>
    <row r="44" spans="1:19" ht="13" x14ac:dyDescent="0.25">
      <c r="A44" s="174"/>
      <c r="B44" s="174"/>
      <c r="C44" s="255" t="s">
        <v>63</v>
      </c>
      <c r="D44" s="256"/>
      <c r="E44" s="257"/>
      <c r="F44" s="257"/>
      <c r="G44" s="260" t="str">
        <f>Year</f>
        <v xml:space="preserve"> </v>
      </c>
      <c r="H44" s="260"/>
      <c r="I44" s="260"/>
      <c r="J44" s="260"/>
      <c r="K44" s="260"/>
      <c r="L44" s="260"/>
      <c r="M44" s="261"/>
      <c r="N44" s="175"/>
      <c r="O44" s="175"/>
      <c r="P44" s="174"/>
      <c r="Q44" s="175"/>
    </row>
    <row r="45" spans="1:19" ht="13" x14ac:dyDescent="0.25">
      <c r="A45" s="174"/>
      <c r="B45" s="174"/>
      <c r="C45" s="258"/>
      <c r="D45" s="259"/>
      <c r="E45" s="259"/>
      <c r="F45" s="259"/>
      <c r="G45" s="82" t="s">
        <v>31</v>
      </c>
      <c r="H45" s="82" t="s">
        <v>32</v>
      </c>
      <c r="I45" s="82" t="s">
        <v>33</v>
      </c>
      <c r="J45" s="82" t="s">
        <v>34</v>
      </c>
      <c r="K45" s="82" t="s">
        <v>35</v>
      </c>
      <c r="L45" s="82" t="s">
        <v>36</v>
      </c>
      <c r="M45" s="83" t="s">
        <v>37</v>
      </c>
      <c r="N45" s="175"/>
      <c r="O45" s="175"/>
      <c r="P45" s="174"/>
      <c r="Q45" s="175"/>
    </row>
    <row r="46" spans="1:19" ht="13" x14ac:dyDescent="0.25">
      <c r="A46" s="174"/>
      <c r="B46" s="174"/>
      <c r="C46" s="207"/>
      <c r="D46" s="207"/>
      <c r="E46" s="207"/>
      <c r="F46" s="207"/>
      <c r="G46" s="208"/>
      <c r="H46" s="208"/>
      <c r="I46" s="209"/>
      <c r="J46" s="209"/>
      <c r="K46" s="209"/>
      <c r="L46" s="209"/>
      <c r="M46" s="210"/>
      <c r="N46" s="175"/>
      <c r="O46" s="175"/>
      <c r="P46" s="174"/>
      <c r="Q46" s="175"/>
    </row>
    <row r="47" spans="1:19" ht="13" x14ac:dyDescent="0.25">
      <c r="A47" s="174"/>
      <c r="B47" s="174"/>
      <c r="C47" s="286" t="s">
        <v>64</v>
      </c>
      <c r="D47" s="287"/>
      <c r="E47" s="287"/>
      <c r="F47" s="287"/>
      <c r="G47" s="287"/>
      <c r="H47" s="287"/>
      <c r="I47" s="287"/>
      <c r="J47" s="287"/>
      <c r="K47" s="287"/>
      <c r="L47" s="287"/>
      <c r="M47" s="288"/>
      <c r="N47" s="175"/>
      <c r="O47" s="175"/>
      <c r="P47" s="174"/>
      <c r="Q47" s="175"/>
    </row>
    <row r="48" spans="1:19" ht="16.5" customHeight="1" x14ac:dyDescent="0.25">
      <c r="A48" s="174"/>
      <c r="B48" s="174"/>
      <c r="C48" s="300" t="s">
        <v>65</v>
      </c>
      <c r="D48" s="301"/>
      <c r="E48" s="301"/>
      <c r="F48" s="302"/>
      <c r="G48" s="103" t="s">
        <v>23</v>
      </c>
      <c r="H48" s="103" t="s">
        <v>23</v>
      </c>
      <c r="I48" s="103" t="s">
        <v>23</v>
      </c>
      <c r="J48" s="103" t="s">
        <v>23</v>
      </c>
      <c r="K48" s="103" t="s">
        <v>23</v>
      </c>
      <c r="L48" s="103" t="s">
        <v>23</v>
      </c>
      <c r="M48" s="119" t="e">
        <f t="shared" ref="M48:M51" si="2">AVERAGE(G48:L48)</f>
        <v>#DIV/0!</v>
      </c>
      <c r="N48" s="175"/>
      <c r="O48" s="175"/>
      <c r="P48" s="174"/>
      <c r="Q48" s="175"/>
    </row>
    <row r="49" spans="1:17" ht="32.15" customHeight="1" x14ac:dyDescent="0.25">
      <c r="A49" s="174"/>
      <c r="B49" s="174"/>
      <c r="C49" s="300" t="s">
        <v>66</v>
      </c>
      <c r="D49" s="301"/>
      <c r="E49" s="301"/>
      <c r="F49" s="302"/>
      <c r="G49" s="103" t="s">
        <v>23</v>
      </c>
      <c r="H49" s="103" t="s">
        <v>23</v>
      </c>
      <c r="I49" s="103" t="s">
        <v>23</v>
      </c>
      <c r="J49" s="103" t="s">
        <v>23</v>
      </c>
      <c r="K49" s="103" t="s">
        <v>23</v>
      </c>
      <c r="L49" s="103" t="s">
        <v>23</v>
      </c>
      <c r="M49" s="119" t="e">
        <f t="shared" si="2"/>
        <v>#DIV/0!</v>
      </c>
      <c r="N49" s="175"/>
      <c r="O49" s="175"/>
      <c r="P49" s="174"/>
      <c r="Q49" s="175"/>
    </row>
    <row r="50" spans="1:17" ht="29.15" customHeight="1" x14ac:dyDescent="0.25">
      <c r="A50" s="174"/>
      <c r="B50" s="174"/>
      <c r="C50" s="300" t="s">
        <v>67</v>
      </c>
      <c r="D50" s="301"/>
      <c r="E50" s="301"/>
      <c r="F50" s="302"/>
      <c r="G50" s="103" t="s">
        <v>23</v>
      </c>
      <c r="H50" s="103" t="s">
        <v>23</v>
      </c>
      <c r="I50" s="103" t="s">
        <v>23</v>
      </c>
      <c r="J50" s="103" t="s">
        <v>23</v>
      </c>
      <c r="K50" s="103" t="s">
        <v>48</v>
      </c>
      <c r="L50" s="103" t="s">
        <v>23</v>
      </c>
      <c r="M50" s="119" t="e">
        <f t="shared" si="2"/>
        <v>#DIV/0!</v>
      </c>
      <c r="N50" s="175"/>
      <c r="O50" s="175"/>
      <c r="P50" s="174"/>
      <c r="Q50" s="175"/>
    </row>
    <row r="51" spans="1:17" ht="16.5" customHeight="1" x14ac:dyDescent="0.25">
      <c r="A51" s="174"/>
      <c r="B51" s="174"/>
      <c r="C51" s="300" t="s">
        <v>142</v>
      </c>
      <c r="D51" s="301"/>
      <c r="E51" s="301"/>
      <c r="F51" s="302"/>
      <c r="G51" s="104" t="s">
        <v>23</v>
      </c>
      <c r="H51" s="104" t="s">
        <v>23</v>
      </c>
      <c r="I51" s="104" t="s">
        <v>23</v>
      </c>
      <c r="J51" s="104" t="s">
        <v>23</v>
      </c>
      <c r="K51" s="104" t="s">
        <v>23</v>
      </c>
      <c r="L51" s="104" t="s">
        <v>23</v>
      </c>
      <c r="M51" s="161" t="e">
        <f t="shared" si="2"/>
        <v>#DIV/0!</v>
      </c>
      <c r="N51" s="175"/>
      <c r="O51" s="175"/>
      <c r="P51" s="174"/>
      <c r="Q51" s="175"/>
    </row>
    <row r="52" spans="1:17" x14ac:dyDescent="0.25">
      <c r="A52" s="174"/>
      <c r="B52" s="174"/>
      <c r="C52" s="84"/>
      <c r="D52" s="86"/>
      <c r="E52" s="87"/>
      <c r="F52" s="87"/>
      <c r="G52" s="88" t="s">
        <v>23</v>
      </c>
      <c r="H52" s="88" t="s">
        <v>23</v>
      </c>
      <c r="I52" s="88"/>
      <c r="J52" s="88"/>
      <c r="K52" s="88"/>
      <c r="L52" s="84"/>
      <c r="M52" s="85"/>
      <c r="N52" s="175"/>
      <c r="O52" s="175"/>
      <c r="P52" s="174"/>
      <c r="Q52" s="175"/>
    </row>
    <row r="53" spans="1:17" ht="12.65" customHeight="1" x14ac:dyDescent="0.25">
      <c r="A53" s="174"/>
      <c r="B53" s="174"/>
      <c r="C53" s="289" t="s">
        <v>68</v>
      </c>
      <c r="D53" s="290"/>
      <c r="E53" s="290"/>
      <c r="F53" s="290"/>
      <c r="G53" s="290"/>
      <c r="H53" s="290"/>
      <c r="I53" s="290"/>
      <c r="J53" s="290"/>
      <c r="K53" s="290"/>
      <c r="L53" s="290"/>
      <c r="M53" s="291"/>
      <c r="N53" s="175"/>
      <c r="O53" s="175"/>
      <c r="P53" s="174"/>
      <c r="Q53" s="175"/>
    </row>
    <row r="54" spans="1:17" x14ac:dyDescent="0.25">
      <c r="A54" s="174"/>
      <c r="B54" s="174"/>
      <c r="C54" s="311" t="s">
        <v>69</v>
      </c>
      <c r="D54" s="312"/>
      <c r="E54" s="312"/>
      <c r="F54" s="312"/>
      <c r="G54" s="103" t="s">
        <v>23</v>
      </c>
      <c r="H54" s="103" t="s">
        <v>23</v>
      </c>
      <c r="I54" s="103" t="s">
        <v>23</v>
      </c>
      <c r="J54" s="103" t="s">
        <v>23</v>
      </c>
      <c r="K54" s="103" t="s">
        <v>23</v>
      </c>
      <c r="L54" s="103" t="s">
        <v>23</v>
      </c>
      <c r="M54" s="119" t="e">
        <f t="shared" ref="M54:M57" si="3">AVERAGE(G54:L54)</f>
        <v>#DIV/0!</v>
      </c>
      <c r="N54" s="175"/>
      <c r="O54" s="175"/>
      <c r="P54" s="174"/>
      <c r="Q54" s="175"/>
    </row>
    <row r="55" spans="1:17" ht="29.15" customHeight="1" x14ac:dyDescent="0.25">
      <c r="A55" s="174"/>
      <c r="B55" s="174"/>
      <c r="C55" s="311" t="s">
        <v>70</v>
      </c>
      <c r="D55" s="312"/>
      <c r="E55" s="312"/>
      <c r="F55" s="312"/>
      <c r="G55" s="103" t="s">
        <v>23</v>
      </c>
      <c r="H55" s="103" t="s">
        <v>23</v>
      </c>
      <c r="I55" s="103" t="s">
        <v>23</v>
      </c>
      <c r="J55" s="103" t="s">
        <v>23</v>
      </c>
      <c r="K55" s="103" t="s">
        <v>23</v>
      </c>
      <c r="L55" s="103" t="s">
        <v>23</v>
      </c>
      <c r="M55" s="119" t="e">
        <f t="shared" si="3"/>
        <v>#DIV/0!</v>
      </c>
      <c r="N55" s="175"/>
      <c r="O55" s="175"/>
      <c r="P55" s="174"/>
      <c r="Q55" s="175"/>
    </row>
    <row r="56" spans="1:17" ht="29.15" customHeight="1" x14ac:dyDescent="0.25">
      <c r="A56" s="174"/>
      <c r="B56" s="174"/>
      <c r="C56" s="311" t="s">
        <v>71</v>
      </c>
      <c r="D56" s="312"/>
      <c r="E56" s="312"/>
      <c r="F56" s="312"/>
      <c r="G56" s="103" t="s">
        <v>23</v>
      </c>
      <c r="H56" s="103" t="s">
        <v>23</v>
      </c>
      <c r="I56" s="103" t="s">
        <v>23</v>
      </c>
      <c r="J56" s="103" t="s">
        <v>23</v>
      </c>
      <c r="K56" s="103" t="s">
        <v>72</v>
      </c>
      <c r="L56" s="103" t="s">
        <v>23</v>
      </c>
      <c r="M56" s="119" t="e">
        <f t="shared" si="3"/>
        <v>#DIV/0!</v>
      </c>
      <c r="N56" s="175"/>
      <c r="O56" s="175"/>
      <c r="P56" s="174"/>
      <c r="Q56" s="175"/>
    </row>
    <row r="57" spans="1:17" ht="17.149999999999999" customHeight="1" thickBot="1" x14ac:dyDescent="0.3">
      <c r="A57" s="174"/>
      <c r="B57" s="174"/>
      <c r="C57" s="309" t="s">
        <v>143</v>
      </c>
      <c r="D57" s="310"/>
      <c r="E57" s="310"/>
      <c r="F57" s="310"/>
      <c r="G57" s="107" t="s">
        <v>23</v>
      </c>
      <c r="H57" s="107" t="s">
        <v>23</v>
      </c>
      <c r="I57" s="107" t="s">
        <v>23</v>
      </c>
      <c r="J57" s="107" t="s">
        <v>23</v>
      </c>
      <c r="K57" s="107" t="s">
        <v>23</v>
      </c>
      <c r="L57" s="107" t="s">
        <v>23</v>
      </c>
      <c r="M57" s="161" t="e">
        <f t="shared" si="3"/>
        <v>#DIV/0!</v>
      </c>
      <c r="N57" s="175"/>
      <c r="O57" s="175"/>
      <c r="P57" s="174"/>
      <c r="Q57" s="175"/>
    </row>
    <row r="58" spans="1:17" ht="13" x14ac:dyDescent="0.3">
      <c r="A58" s="174"/>
      <c r="B58" s="174"/>
      <c r="C58" s="180"/>
      <c r="D58" s="180"/>
      <c r="E58" s="175"/>
      <c r="F58" s="175"/>
      <c r="G58" s="175"/>
      <c r="H58" s="176"/>
      <c r="I58" s="175"/>
      <c r="J58" s="204"/>
      <c r="K58" s="175"/>
      <c r="L58" s="176"/>
      <c r="M58" s="175"/>
      <c r="N58" s="175"/>
      <c r="O58" s="175"/>
      <c r="P58" s="174"/>
      <c r="Q58" s="175"/>
    </row>
    <row r="59" spans="1:17" s="20" customFormat="1" ht="13" x14ac:dyDescent="0.3">
      <c r="A59" s="174"/>
      <c r="B59" s="174"/>
      <c r="C59" s="203"/>
      <c r="D59" s="203"/>
      <c r="E59" s="174"/>
      <c r="F59" s="174"/>
      <c r="G59" s="174"/>
      <c r="H59" s="211"/>
      <c r="I59" s="174"/>
      <c r="J59" s="212"/>
      <c r="K59" s="174"/>
      <c r="L59" s="211"/>
      <c r="M59" s="174"/>
      <c r="N59" s="174"/>
      <c r="O59" s="174"/>
      <c r="P59" s="174"/>
      <c r="Q59" s="174"/>
    </row>
    <row r="60" spans="1:17" s="20" customFormat="1" x14ac:dyDescent="0.25">
      <c r="H60" s="167"/>
      <c r="J60" s="167"/>
      <c r="L60" s="167"/>
    </row>
    <row r="61" spans="1:17" s="20" customFormat="1" x14ac:dyDescent="0.25">
      <c r="H61" s="167"/>
      <c r="J61" s="167"/>
      <c r="L61" s="167"/>
    </row>
    <row r="62" spans="1:17" s="20" customFormat="1" x14ac:dyDescent="0.25">
      <c r="H62" s="167"/>
      <c r="J62" s="167"/>
      <c r="L62" s="167"/>
    </row>
    <row r="63" spans="1:17" s="20" customFormat="1" x14ac:dyDescent="0.25">
      <c r="H63" s="167"/>
      <c r="J63" s="167"/>
      <c r="L63" s="167"/>
    </row>
    <row r="64" spans="1:17" s="20" customFormat="1" x14ac:dyDescent="0.25">
      <c r="F64" s="168"/>
      <c r="H64" s="167"/>
      <c r="J64" s="167"/>
      <c r="L64" s="167"/>
    </row>
    <row r="65" spans="8:12" s="20" customFormat="1" x14ac:dyDescent="0.25">
      <c r="H65" s="167"/>
      <c r="J65" s="167"/>
      <c r="L65" s="167"/>
    </row>
    <row r="66" spans="8:12" s="20" customFormat="1" x14ac:dyDescent="0.25">
      <c r="H66" s="167"/>
      <c r="J66" s="167"/>
      <c r="L66" s="167"/>
    </row>
    <row r="67" spans="8:12" s="20" customFormat="1" x14ac:dyDescent="0.25">
      <c r="H67" s="167"/>
      <c r="J67" s="167"/>
      <c r="L67" s="167"/>
    </row>
    <row r="68" spans="8:12" s="20" customFormat="1" x14ac:dyDescent="0.25">
      <c r="H68" s="167"/>
      <c r="J68" s="167"/>
      <c r="L68" s="167"/>
    </row>
    <row r="69" spans="8:12" s="20" customFormat="1" x14ac:dyDescent="0.25">
      <c r="H69" s="167"/>
      <c r="J69" s="167"/>
      <c r="L69" s="167"/>
    </row>
    <row r="70" spans="8:12" s="20" customFormat="1" x14ac:dyDescent="0.25">
      <c r="H70" s="167"/>
      <c r="J70" s="167"/>
      <c r="L70" s="167"/>
    </row>
    <row r="71" spans="8:12" s="20" customFormat="1" x14ac:dyDescent="0.25">
      <c r="H71" s="167"/>
      <c r="J71" s="167"/>
      <c r="L71" s="167"/>
    </row>
    <row r="72" spans="8:12" s="20" customFormat="1" x14ac:dyDescent="0.25">
      <c r="H72" s="167"/>
      <c r="J72" s="167"/>
      <c r="L72" s="167"/>
    </row>
    <row r="73" spans="8:12" s="20" customFormat="1" x14ac:dyDescent="0.25">
      <c r="H73" s="167"/>
      <c r="J73" s="167"/>
      <c r="L73" s="167"/>
    </row>
    <row r="74" spans="8:12" s="20" customFormat="1" x14ac:dyDescent="0.25">
      <c r="H74" s="167"/>
      <c r="J74" s="167"/>
      <c r="L74" s="167"/>
    </row>
    <row r="75" spans="8:12" s="20" customFormat="1" x14ac:dyDescent="0.25">
      <c r="H75" s="167"/>
      <c r="J75" s="167"/>
      <c r="L75" s="167"/>
    </row>
    <row r="76" spans="8:12" s="20" customFormat="1" x14ac:dyDescent="0.25">
      <c r="H76" s="167"/>
      <c r="J76" s="167"/>
      <c r="L76" s="167"/>
    </row>
    <row r="77" spans="8:12" s="20" customFormat="1" x14ac:dyDescent="0.25">
      <c r="H77" s="167"/>
      <c r="J77" s="167"/>
      <c r="L77" s="167"/>
    </row>
    <row r="78" spans="8:12" s="20" customFormat="1" x14ac:dyDescent="0.25">
      <c r="H78" s="167"/>
      <c r="J78" s="167"/>
      <c r="L78" s="167"/>
    </row>
    <row r="79" spans="8:12" s="20" customFormat="1" x14ac:dyDescent="0.25">
      <c r="H79" s="167"/>
      <c r="J79" s="167"/>
      <c r="L79" s="167"/>
    </row>
    <row r="80" spans="8:12" s="20" customFormat="1" x14ac:dyDescent="0.25">
      <c r="H80" s="167"/>
      <c r="J80" s="167"/>
      <c r="L80" s="167"/>
    </row>
    <row r="81" spans="8:12" s="20" customFormat="1" x14ac:dyDescent="0.25">
      <c r="H81" s="167"/>
      <c r="J81" s="167"/>
      <c r="L81" s="167"/>
    </row>
    <row r="82" spans="8:12" s="20" customFormat="1" x14ac:dyDescent="0.25">
      <c r="H82" s="167"/>
      <c r="J82" s="167"/>
      <c r="L82" s="167"/>
    </row>
    <row r="83" spans="8:12" s="20" customFormat="1" x14ac:dyDescent="0.25">
      <c r="H83" s="167"/>
      <c r="J83" s="167"/>
      <c r="L83" s="167"/>
    </row>
    <row r="84" spans="8:12" s="20" customFormat="1" x14ac:dyDescent="0.25">
      <c r="H84" s="167"/>
      <c r="J84" s="167"/>
      <c r="L84" s="167"/>
    </row>
    <row r="85" spans="8:12" s="20" customFormat="1" x14ac:dyDescent="0.25">
      <c r="H85" s="167"/>
      <c r="J85" s="167"/>
      <c r="L85" s="167"/>
    </row>
    <row r="86" spans="8:12" s="20" customFormat="1" x14ac:dyDescent="0.25">
      <c r="H86" s="167"/>
      <c r="J86" s="167"/>
      <c r="L86" s="167"/>
    </row>
    <row r="87" spans="8:12" s="20" customFormat="1" x14ac:dyDescent="0.25">
      <c r="H87" s="167"/>
      <c r="J87" s="167"/>
      <c r="L87" s="167"/>
    </row>
    <row r="88" spans="8:12" s="20" customFormat="1" x14ac:dyDescent="0.25">
      <c r="H88" s="167"/>
      <c r="J88" s="167"/>
      <c r="L88" s="167"/>
    </row>
    <row r="89" spans="8:12" s="20" customFormat="1" x14ac:dyDescent="0.25">
      <c r="H89" s="167"/>
      <c r="J89" s="167"/>
      <c r="L89" s="167"/>
    </row>
    <row r="90" spans="8:12" s="20" customFormat="1" x14ac:dyDescent="0.25">
      <c r="H90" s="167"/>
      <c r="J90" s="167"/>
      <c r="L90" s="167"/>
    </row>
    <row r="91" spans="8:12" s="20" customFormat="1" x14ac:dyDescent="0.25">
      <c r="H91" s="167"/>
      <c r="J91" s="167"/>
      <c r="L91" s="167"/>
    </row>
    <row r="92" spans="8:12" s="20" customFormat="1" x14ac:dyDescent="0.25">
      <c r="H92" s="167"/>
      <c r="J92" s="167"/>
      <c r="L92" s="167"/>
    </row>
    <row r="93" spans="8:12" s="20" customFormat="1" x14ac:dyDescent="0.25">
      <c r="H93" s="167"/>
      <c r="J93" s="167"/>
      <c r="L93" s="167"/>
    </row>
    <row r="94" spans="8:12" s="20" customFormat="1" x14ac:dyDescent="0.25">
      <c r="H94" s="167"/>
      <c r="J94" s="167"/>
      <c r="L94" s="167"/>
    </row>
    <row r="95" spans="8:12" s="20" customFormat="1" x14ac:dyDescent="0.25">
      <c r="H95" s="167"/>
      <c r="J95" s="167"/>
      <c r="L95" s="167"/>
    </row>
    <row r="96" spans="8:12" s="20" customFormat="1" x14ac:dyDescent="0.25">
      <c r="H96" s="167"/>
      <c r="J96" s="167"/>
      <c r="L96" s="167"/>
    </row>
    <row r="97" spans="8:12" s="20" customFormat="1" x14ac:dyDescent="0.25">
      <c r="H97" s="167"/>
      <c r="J97" s="167"/>
      <c r="L97" s="167"/>
    </row>
    <row r="98" spans="8:12" s="20" customFormat="1" x14ac:dyDescent="0.25">
      <c r="H98" s="167"/>
      <c r="J98" s="167"/>
      <c r="L98" s="167"/>
    </row>
    <row r="99" spans="8:12" s="20" customFormat="1" x14ac:dyDescent="0.25">
      <c r="H99" s="167"/>
      <c r="J99" s="167"/>
      <c r="L99" s="167"/>
    </row>
    <row r="100" spans="8:12" s="20" customFormat="1" x14ac:dyDescent="0.25">
      <c r="H100" s="167"/>
      <c r="J100" s="167"/>
      <c r="L100" s="167"/>
    </row>
    <row r="101" spans="8:12" s="20" customFormat="1" x14ac:dyDescent="0.25">
      <c r="H101" s="167"/>
      <c r="J101" s="167"/>
      <c r="L101" s="167"/>
    </row>
    <row r="102" spans="8:12" s="20" customFormat="1" x14ac:dyDescent="0.25">
      <c r="H102" s="167"/>
      <c r="J102" s="167"/>
      <c r="L102" s="167"/>
    </row>
    <row r="103" spans="8:12" s="20" customFormat="1" x14ac:dyDescent="0.25">
      <c r="H103" s="167"/>
      <c r="J103" s="167"/>
      <c r="L103" s="167"/>
    </row>
    <row r="104" spans="8:12" s="20" customFormat="1" x14ac:dyDescent="0.25">
      <c r="H104" s="167"/>
      <c r="J104" s="167"/>
      <c r="L104" s="167"/>
    </row>
    <row r="105" spans="8:12" s="20" customFormat="1" x14ac:dyDescent="0.25">
      <c r="H105" s="167"/>
      <c r="J105" s="167"/>
      <c r="L105" s="167"/>
    </row>
    <row r="106" spans="8:12" s="20" customFormat="1" x14ac:dyDescent="0.25">
      <c r="H106" s="167"/>
      <c r="J106" s="167"/>
      <c r="L106" s="167"/>
    </row>
    <row r="107" spans="8:12" s="20" customFormat="1" x14ac:dyDescent="0.25">
      <c r="H107" s="167"/>
      <c r="J107" s="167"/>
      <c r="L107" s="167"/>
    </row>
    <row r="108" spans="8:12" s="20" customFormat="1" x14ac:dyDescent="0.25">
      <c r="H108" s="167"/>
      <c r="J108" s="167"/>
      <c r="L108" s="167"/>
    </row>
    <row r="109" spans="8:12" s="20" customFormat="1" x14ac:dyDescent="0.25">
      <c r="H109" s="167"/>
      <c r="J109" s="167"/>
      <c r="L109" s="167"/>
    </row>
    <row r="110" spans="8:12" s="20" customFormat="1" x14ac:dyDescent="0.25">
      <c r="H110" s="167"/>
      <c r="J110" s="167"/>
      <c r="L110" s="167"/>
    </row>
    <row r="111" spans="8:12" s="20" customFormat="1" x14ac:dyDescent="0.25">
      <c r="H111" s="167"/>
      <c r="J111" s="167"/>
      <c r="L111" s="167"/>
    </row>
    <row r="112" spans="8:12" s="20" customFormat="1" x14ac:dyDescent="0.25">
      <c r="H112" s="167"/>
      <c r="J112" s="167"/>
      <c r="L112" s="167"/>
    </row>
    <row r="113" spans="8:12" s="20" customFormat="1" x14ac:dyDescent="0.25">
      <c r="H113" s="167"/>
      <c r="J113" s="167"/>
      <c r="L113" s="167"/>
    </row>
    <row r="114" spans="8:12" s="20" customFormat="1" x14ac:dyDescent="0.25">
      <c r="H114" s="167"/>
      <c r="J114" s="167"/>
      <c r="L114" s="167"/>
    </row>
    <row r="115" spans="8:12" s="20" customFormat="1" x14ac:dyDescent="0.25">
      <c r="H115" s="167"/>
      <c r="J115" s="167"/>
      <c r="L115" s="167"/>
    </row>
    <row r="116" spans="8:12" s="20" customFormat="1" x14ac:dyDescent="0.25">
      <c r="H116" s="167"/>
      <c r="J116" s="167"/>
      <c r="L116" s="167"/>
    </row>
    <row r="117" spans="8:12" s="20" customFormat="1" x14ac:dyDescent="0.25">
      <c r="H117" s="167"/>
      <c r="J117" s="167"/>
      <c r="L117" s="167"/>
    </row>
    <row r="118" spans="8:12" s="20" customFormat="1" x14ac:dyDescent="0.25">
      <c r="H118" s="167"/>
      <c r="J118" s="167"/>
      <c r="L118" s="167"/>
    </row>
    <row r="119" spans="8:12" s="20" customFormat="1" x14ac:dyDescent="0.25">
      <c r="H119" s="167"/>
      <c r="J119" s="167"/>
      <c r="L119" s="167"/>
    </row>
    <row r="120" spans="8:12" s="20" customFormat="1" x14ac:dyDescent="0.25">
      <c r="H120" s="167"/>
      <c r="J120" s="167"/>
      <c r="L120" s="167"/>
    </row>
    <row r="121" spans="8:12" s="20" customFormat="1" x14ac:dyDescent="0.25">
      <c r="H121" s="167"/>
      <c r="J121" s="167"/>
      <c r="L121" s="167"/>
    </row>
    <row r="122" spans="8:12" s="20" customFormat="1" x14ac:dyDescent="0.25">
      <c r="H122" s="167"/>
      <c r="J122" s="167"/>
      <c r="L122" s="167"/>
    </row>
    <row r="123" spans="8:12" s="20" customFormat="1" x14ac:dyDescent="0.25">
      <c r="H123" s="167"/>
      <c r="J123" s="167"/>
      <c r="L123" s="167"/>
    </row>
    <row r="124" spans="8:12" s="20" customFormat="1" x14ac:dyDescent="0.25">
      <c r="H124" s="167"/>
      <c r="J124" s="167"/>
      <c r="L124" s="167"/>
    </row>
    <row r="125" spans="8:12" s="20" customFormat="1" x14ac:dyDescent="0.25">
      <c r="H125" s="167"/>
      <c r="J125" s="167"/>
      <c r="L125" s="167"/>
    </row>
  </sheetData>
  <customSheetViews>
    <customSheetView guid="{A59B6293-D9A2-45C9-A3A8-F2EE1EF5E6D2}" scale="85" showPageBreaks="1" printArea="1">
      <selection activeCell="C49" sqref="C49:F49"/>
      <rowBreaks count="1" manualBreakCount="1">
        <brk id="41" min="1" max="15" man="1"/>
      </rowBreaks>
      <pageMargins left="0" right="0" top="0" bottom="0" header="0" footer="0"/>
      <pageSetup scale="61" fitToHeight="20" orientation="landscape" r:id="rId1"/>
      <headerFooter alignWithMargins="0">
        <oddHeader>&amp;C&amp;"Arial Black,Regular"&amp;12Rule 002 - Service Quality and Reliability Performance Monitoring and Reporting 
for Owners of Electric Distribution Systems</oddHeader>
        <oddFooter>&amp;RPrinted: &amp;D
Page &amp;P of &amp;N</oddFooter>
      </headerFooter>
    </customSheetView>
    <customSheetView guid="{7113CC31-AA11-4DEF-8815-438C962158E5}" scale="80" showPageBreaks="1" printArea="1" view="pageBreakPreview">
      <pane ySplit="7" topLeftCell="A8" activePane="bottomLeft" state="frozen"/>
      <selection pane="bottomLeft" activeCell="E4" sqref="E4"/>
      <rowBreaks count="4" manualBreakCount="4">
        <brk id="44" max="13" man="1"/>
        <brk id="91" max="13" man="1"/>
        <brk id="131" max="13" man="1"/>
        <brk id="161" max="13" man="1"/>
      </rowBreaks>
      <pageMargins left="0" right="0" top="0" bottom="0" header="0" footer="0"/>
      <pageSetup scale="65" fitToHeight="20" orientation="landscape" horizontalDpi="300" verticalDpi="300" r:id="rId2"/>
      <headerFooter alignWithMargins="0">
        <oddHeader xml:space="preserve">&amp;C&amp;"Arial Black,Regular"&amp;12Rule 002 - Service Quality and Reliability Performance Monitoring and Reporting
for Owners of Electric Distribution Systems
</oddHeader>
        <oddFooter xml:space="preserve">&amp;RPrinted : &amp;D
Page &amp;P of &amp;N </oddFooter>
      </headerFooter>
    </customSheetView>
  </customSheetViews>
  <mergeCells count="49">
    <mergeCell ref="C57:F57"/>
    <mergeCell ref="C56:F56"/>
    <mergeCell ref="C49:F49"/>
    <mergeCell ref="C50:F50"/>
    <mergeCell ref="C51:F51"/>
    <mergeCell ref="C54:F54"/>
    <mergeCell ref="C55:F55"/>
    <mergeCell ref="C36:D36"/>
    <mergeCell ref="C37:D37"/>
    <mergeCell ref="C47:M47"/>
    <mergeCell ref="C53:M53"/>
    <mergeCell ref="C17:F17"/>
    <mergeCell ref="G38:O38"/>
    <mergeCell ref="C39:D39"/>
    <mergeCell ref="G39:O39"/>
    <mergeCell ref="C40:D40"/>
    <mergeCell ref="G40:O40"/>
    <mergeCell ref="C21:F21"/>
    <mergeCell ref="C27:E27"/>
    <mergeCell ref="C48:F48"/>
    <mergeCell ref="C20:F20"/>
    <mergeCell ref="C18:F18"/>
    <mergeCell ref="M15:M18"/>
    <mergeCell ref="G36:O36"/>
    <mergeCell ref="G37:O37"/>
    <mergeCell ref="C44:F45"/>
    <mergeCell ref="G44:M44"/>
    <mergeCell ref="G14:M14"/>
    <mergeCell ref="C31:D31"/>
    <mergeCell ref="G31:O31"/>
    <mergeCell ref="C32:D32"/>
    <mergeCell ref="G32:O32"/>
    <mergeCell ref="C29:E29"/>
    <mergeCell ref="G29:O30"/>
    <mergeCell ref="C30:E30"/>
    <mergeCell ref="N14:N21"/>
    <mergeCell ref="C22:F22"/>
    <mergeCell ref="C38:D38"/>
    <mergeCell ref="C33:D33"/>
    <mergeCell ref="F2:I2"/>
    <mergeCell ref="C14:F16"/>
    <mergeCell ref="B25:G25"/>
    <mergeCell ref="C34:D34"/>
    <mergeCell ref="C35:D35"/>
    <mergeCell ref="C19:F19"/>
    <mergeCell ref="G33:O33"/>
    <mergeCell ref="G34:O34"/>
    <mergeCell ref="G35:O35"/>
    <mergeCell ref="A2:E2"/>
  </mergeCells>
  <phoneticPr fontId="2" type="noConversion"/>
  <pageMargins left="0.75" right="0.75" top="0.72" bottom="0.45" header="0.25" footer="0.18"/>
  <pageSetup scale="61" fitToHeight="20" orientation="landscape" r:id="rId3"/>
  <headerFooter alignWithMargins="0">
    <oddHeader>&amp;C&amp;"Arial Black,Regular"&amp;12Rule 002 - Service Quality and Reliability Performance Monitoring and Reporting 
for Owners of Electric Distribution Systems</oddHeader>
    <oddFooter>&amp;RPrinted: &amp;D
Page &amp;P of &amp;N</oddFooter>
  </headerFooter>
  <rowBreaks count="1" manualBreakCount="1">
    <brk id="41" min="1"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T172"/>
  <sheetViews>
    <sheetView showGridLines="0" zoomScale="85" zoomScaleNormal="85" zoomScaleSheetLayoutView="70" workbookViewId="0">
      <selection activeCell="H24" sqref="H24"/>
    </sheetView>
  </sheetViews>
  <sheetFormatPr defaultRowHeight="12.5" x14ac:dyDescent="0.25"/>
  <cols>
    <col min="1" max="1" width="2" customWidth="1"/>
    <col min="2" max="2" width="9.7265625" customWidth="1"/>
    <col min="3" max="3" width="6.81640625" customWidth="1"/>
    <col min="4" max="4" width="32.26953125" customWidth="1"/>
    <col min="5" max="5" width="14.7265625" customWidth="1"/>
    <col min="6" max="6" width="19.81640625" style="3" customWidth="1"/>
    <col min="7" max="7" width="16.54296875" customWidth="1"/>
    <col min="8" max="8" width="16.54296875" style="3" customWidth="1"/>
    <col min="9" max="9" width="16.54296875" customWidth="1"/>
    <col min="10" max="10" width="16.54296875" style="3" customWidth="1"/>
    <col min="11" max="19" width="16.54296875" customWidth="1"/>
    <col min="20" max="20" width="9.7265625" customWidth="1"/>
    <col min="30" max="30" width="16.453125" customWidth="1"/>
  </cols>
  <sheetData>
    <row r="1" spans="1:20" ht="40.5" customHeight="1" x14ac:dyDescent="0.25">
      <c r="A1" s="371" t="s">
        <v>73</v>
      </c>
      <c r="B1" s="371"/>
      <c r="C1" s="371"/>
      <c r="D1" s="371"/>
      <c r="E1" s="371"/>
      <c r="F1" s="371"/>
      <c r="G1" s="371"/>
      <c r="H1" s="371"/>
      <c r="I1" s="371"/>
      <c r="J1" s="371"/>
      <c r="K1" s="371"/>
      <c r="L1" s="371"/>
      <c r="M1" s="371"/>
      <c r="N1" s="371"/>
      <c r="O1" s="371"/>
      <c r="P1" s="371"/>
      <c r="Q1" s="371"/>
      <c r="R1" s="371"/>
      <c r="S1" s="371"/>
      <c r="T1" s="371"/>
    </row>
    <row r="2" spans="1:20" s="71" customFormat="1" ht="21.65" customHeight="1" x14ac:dyDescent="0.5">
      <c r="A2" s="397" t="s">
        <v>22</v>
      </c>
      <c r="B2" s="397"/>
      <c r="C2" s="398"/>
      <c r="D2" s="396" t="str">
        <f>Company</f>
        <v xml:space="preserve"> </v>
      </c>
      <c r="E2" s="396"/>
      <c r="F2" s="68"/>
      <c r="G2" s="68"/>
      <c r="H2" s="68"/>
      <c r="I2" s="68"/>
      <c r="J2" s="68"/>
      <c r="K2" s="68"/>
      <c r="L2" s="68"/>
      <c r="M2" s="68"/>
      <c r="N2" s="68"/>
      <c r="O2" s="70" t="s">
        <v>74</v>
      </c>
      <c r="P2" s="98" t="s">
        <v>23</v>
      </c>
      <c r="Q2" s="68"/>
      <c r="R2" s="68"/>
      <c r="S2" s="68"/>
      <c r="T2" s="68"/>
    </row>
    <row r="3" spans="1:20" s="71" customFormat="1" ht="15.5" x14ac:dyDescent="0.45">
      <c r="A3" s="67" t="str">
        <f>"Annual Report for " &amp;Year</f>
        <v xml:space="preserve">Annual Report for  </v>
      </c>
      <c r="B3" s="68"/>
      <c r="C3" s="68"/>
      <c r="D3" s="68"/>
      <c r="E3" s="68"/>
      <c r="F3" s="69"/>
      <c r="G3" s="68"/>
      <c r="H3" s="69"/>
      <c r="I3" s="68"/>
      <c r="J3" s="68"/>
      <c r="K3" s="68"/>
      <c r="L3" s="68"/>
      <c r="M3" s="68"/>
      <c r="N3" s="68"/>
      <c r="O3" s="70" t="s">
        <v>75</v>
      </c>
      <c r="P3" s="98" t="s">
        <v>23</v>
      </c>
      <c r="Q3" s="68"/>
      <c r="R3" s="68"/>
      <c r="S3" s="68"/>
      <c r="T3" s="68"/>
    </row>
    <row r="4" spans="1:20" s="71" customFormat="1" ht="15.5" x14ac:dyDescent="0.45">
      <c r="A4" s="68"/>
      <c r="B4" s="68"/>
      <c r="C4" s="68"/>
      <c r="D4" s="68"/>
      <c r="E4" s="68"/>
      <c r="F4" s="69"/>
      <c r="G4" s="68"/>
      <c r="H4" s="69"/>
      <c r="I4" s="68"/>
      <c r="J4" s="69"/>
      <c r="K4" s="68"/>
      <c r="L4" s="68"/>
      <c r="M4" s="68"/>
      <c r="N4" s="68"/>
      <c r="O4" s="70" t="s">
        <v>76</v>
      </c>
      <c r="P4" s="98" t="s">
        <v>23</v>
      </c>
      <c r="Q4" s="68"/>
      <c r="R4" s="68"/>
      <c r="S4" s="68"/>
      <c r="T4" s="68"/>
    </row>
    <row r="5" spans="1:20" ht="13" x14ac:dyDescent="0.3">
      <c r="B5" s="5"/>
      <c r="F5" s="10"/>
    </row>
    <row r="6" spans="1:20" ht="13" x14ac:dyDescent="0.3">
      <c r="F6" s="10"/>
    </row>
    <row r="7" spans="1:20" ht="13" x14ac:dyDescent="0.3">
      <c r="B7" s="5" t="str">
        <f>+'Six-month Report'!B10</f>
        <v>4.1 Billing and meter reading performance measures</v>
      </c>
      <c r="F7" s="10"/>
    </row>
    <row r="8" spans="1:20" ht="13" x14ac:dyDescent="0.3">
      <c r="B8" s="5"/>
      <c r="F8" s="10"/>
    </row>
    <row r="9" spans="1:20" ht="13" x14ac:dyDescent="0.3">
      <c r="B9" s="5" t="str">
        <f>+'Six-month Report'!B12</f>
        <v>4.1.1 Monthly billing and meter reading performance</v>
      </c>
      <c r="C9" s="8"/>
      <c r="D9" s="8"/>
      <c r="E9" s="8"/>
      <c r="O9" s="1"/>
    </row>
    <row r="10" spans="1:20" ht="13.5" thickBot="1" x14ac:dyDescent="0.35">
      <c r="B10" s="5"/>
      <c r="C10" s="8"/>
      <c r="D10" s="8"/>
      <c r="E10" s="8"/>
      <c r="O10" s="1"/>
    </row>
    <row r="11" spans="1:20" ht="13.5" customHeight="1" x14ac:dyDescent="0.3">
      <c r="B11" s="320" t="s">
        <v>77</v>
      </c>
      <c r="C11" s="260"/>
      <c r="D11" s="334"/>
      <c r="E11" s="334"/>
      <c r="F11" s="340" t="str">
        <f>Year</f>
        <v xml:space="preserve"> </v>
      </c>
      <c r="G11" s="341"/>
      <c r="H11" s="341"/>
      <c r="I11" s="341"/>
      <c r="J11" s="341"/>
      <c r="K11" s="341"/>
      <c r="L11" s="341"/>
      <c r="M11" s="341"/>
      <c r="N11" s="341"/>
      <c r="O11" s="341"/>
      <c r="P11" s="341"/>
      <c r="Q11" s="341"/>
      <c r="R11" s="342"/>
      <c r="S11" s="316" t="s">
        <v>30</v>
      </c>
    </row>
    <row r="12" spans="1:20" ht="13.5" customHeight="1" x14ac:dyDescent="0.3">
      <c r="B12" s="335"/>
      <c r="C12" s="336"/>
      <c r="D12" s="336"/>
      <c r="E12" s="336"/>
      <c r="F12" s="51" t="s">
        <v>31</v>
      </c>
      <c r="G12" s="51" t="s">
        <v>32</v>
      </c>
      <c r="H12" s="51" t="s">
        <v>33</v>
      </c>
      <c r="I12" s="51" t="s">
        <v>34</v>
      </c>
      <c r="J12" s="51" t="s">
        <v>35</v>
      </c>
      <c r="K12" s="51" t="s">
        <v>36</v>
      </c>
      <c r="L12" s="51" t="s">
        <v>78</v>
      </c>
      <c r="M12" s="51" t="s">
        <v>79</v>
      </c>
      <c r="N12" s="51" t="s">
        <v>80</v>
      </c>
      <c r="O12" s="51" t="s">
        <v>81</v>
      </c>
      <c r="P12" s="51" t="s">
        <v>82</v>
      </c>
      <c r="Q12" s="51" t="s">
        <v>83</v>
      </c>
      <c r="R12" s="377" t="s">
        <v>84</v>
      </c>
      <c r="S12" s="317"/>
    </row>
    <row r="13" spans="1:20" ht="58" customHeight="1" x14ac:dyDescent="0.25">
      <c r="B13" s="335"/>
      <c r="C13" s="336"/>
      <c r="D13" s="336"/>
      <c r="E13" s="336"/>
      <c r="F13" s="50" t="s">
        <v>38</v>
      </c>
      <c r="G13" s="50" t="s">
        <v>38</v>
      </c>
      <c r="H13" s="50" t="s">
        <v>38</v>
      </c>
      <c r="I13" s="50" t="s">
        <v>38</v>
      </c>
      <c r="J13" s="50" t="s">
        <v>38</v>
      </c>
      <c r="K13" s="50" t="s">
        <v>38</v>
      </c>
      <c r="L13" s="50" t="s">
        <v>38</v>
      </c>
      <c r="M13" s="50" t="s">
        <v>38</v>
      </c>
      <c r="N13" s="50" t="s">
        <v>38</v>
      </c>
      <c r="O13" s="50" t="s">
        <v>38</v>
      </c>
      <c r="P13" s="50" t="s">
        <v>38</v>
      </c>
      <c r="Q13" s="50" t="s">
        <v>38</v>
      </c>
      <c r="R13" s="378"/>
      <c r="S13" s="317"/>
    </row>
    <row r="14" spans="1:20" ht="13.5" customHeight="1" x14ac:dyDescent="0.25">
      <c r="B14" s="346" t="s">
        <v>39</v>
      </c>
      <c r="C14" s="347"/>
      <c r="D14" s="347"/>
      <c r="E14" s="347"/>
      <c r="F14" s="234" t="str">
        <f>'Six-month Report'!G17</f>
        <v xml:space="preserve"> </v>
      </c>
      <c r="G14" s="234" t="str">
        <f>'Six-month Report'!H17</f>
        <v xml:space="preserve"> </v>
      </c>
      <c r="H14" s="234" t="str">
        <f>'Six-month Report'!I17</f>
        <v xml:space="preserve"> </v>
      </c>
      <c r="I14" s="234" t="str">
        <f>'Six-month Report'!J17</f>
        <v xml:space="preserve"> </v>
      </c>
      <c r="J14" s="234" t="str">
        <f>'Six-month Report'!K17</f>
        <v xml:space="preserve"> </v>
      </c>
      <c r="K14" s="234" t="str">
        <f>'Six-month Report'!L17</f>
        <v xml:space="preserve"> </v>
      </c>
      <c r="L14" s="98" t="s">
        <v>23</v>
      </c>
      <c r="M14" s="98" t="s">
        <v>23</v>
      </c>
      <c r="N14" s="98" t="s">
        <v>23</v>
      </c>
      <c r="O14" s="98" t="s">
        <v>23</v>
      </c>
      <c r="P14" s="98" t="s">
        <v>23</v>
      </c>
      <c r="Q14" s="98" t="s">
        <v>23</v>
      </c>
      <c r="R14" s="379"/>
      <c r="S14" s="317"/>
    </row>
    <row r="15" spans="1:20" ht="13.5" customHeight="1" x14ac:dyDescent="0.25">
      <c r="B15" s="380" t="s">
        <v>40</v>
      </c>
      <c r="C15" s="381"/>
      <c r="D15" s="381"/>
      <c r="E15" s="382"/>
      <c r="F15" s="109" t="e">
        <f>'Six-month Report'!G18</f>
        <v>#VALUE!</v>
      </c>
      <c r="G15" s="109" t="e">
        <f>'Six-month Report'!H18</f>
        <v>#VALUE!</v>
      </c>
      <c r="H15" s="109" t="e">
        <f>'Six-month Report'!I18</f>
        <v>#VALUE!</v>
      </c>
      <c r="I15" s="109" t="e">
        <f>'Six-month Report'!J18</f>
        <v>#VALUE!</v>
      </c>
      <c r="J15" s="109" t="e">
        <f>'Six-month Report'!K18</f>
        <v>#VALUE!</v>
      </c>
      <c r="K15" s="109" t="e">
        <f>'Six-month Report'!L18</f>
        <v>#VALUE!</v>
      </c>
      <c r="L15" s="109" t="e">
        <f>L16+L17</f>
        <v>#VALUE!</v>
      </c>
      <c r="M15" s="109" t="e">
        <f t="shared" ref="M15:Q15" si="0">M16+M17</f>
        <v>#VALUE!</v>
      </c>
      <c r="N15" s="109" t="e">
        <f t="shared" si="0"/>
        <v>#VALUE!</v>
      </c>
      <c r="O15" s="109" t="e">
        <f t="shared" si="0"/>
        <v>#VALUE!</v>
      </c>
      <c r="P15" s="109" t="e">
        <f t="shared" si="0"/>
        <v>#VALUE!</v>
      </c>
      <c r="Q15" s="109" t="e">
        <f t="shared" si="0"/>
        <v>#VALUE!</v>
      </c>
      <c r="R15" s="115" t="e">
        <f>AVERAGE(F15:Q15)</f>
        <v>#VALUE!</v>
      </c>
      <c r="S15" s="317"/>
    </row>
    <row r="16" spans="1:20" ht="13.5" customHeight="1" x14ac:dyDescent="0.25">
      <c r="B16" s="344" t="s">
        <v>41</v>
      </c>
      <c r="C16" s="345"/>
      <c r="D16" s="345"/>
      <c r="E16" s="345"/>
      <c r="F16" s="112" t="str">
        <f>'Six-month Report'!G19</f>
        <v xml:space="preserve"> </v>
      </c>
      <c r="G16" s="112" t="str">
        <f>'Six-month Report'!H19</f>
        <v xml:space="preserve"> </v>
      </c>
      <c r="H16" s="112" t="str">
        <f>'Six-month Report'!I19</f>
        <v xml:space="preserve"> </v>
      </c>
      <c r="I16" s="112" t="str">
        <f>'Six-month Report'!J19</f>
        <v xml:space="preserve"> </v>
      </c>
      <c r="J16" s="112" t="str">
        <f>'Six-month Report'!K19</f>
        <v xml:space="preserve"> </v>
      </c>
      <c r="K16" s="112" t="str">
        <f>'Six-month Report'!L19</f>
        <v xml:space="preserve"> </v>
      </c>
      <c r="L16" s="99" t="s">
        <v>23</v>
      </c>
      <c r="M16" s="99" t="s">
        <v>23</v>
      </c>
      <c r="N16" s="99" t="s">
        <v>23</v>
      </c>
      <c r="O16" s="99" t="s">
        <v>23</v>
      </c>
      <c r="P16" s="99" t="s">
        <v>23</v>
      </c>
      <c r="Q16" s="99" t="s">
        <v>23</v>
      </c>
      <c r="R16" s="115" t="e">
        <f>AVERAGE(F16:Q16)</f>
        <v>#DIV/0!</v>
      </c>
      <c r="S16" s="317"/>
    </row>
    <row r="17" spans="2:19" ht="12.65" customHeight="1" x14ac:dyDescent="0.25">
      <c r="B17" s="344" t="s">
        <v>42</v>
      </c>
      <c r="C17" s="345"/>
      <c r="D17" s="345"/>
      <c r="E17" s="345"/>
      <c r="F17" s="112" t="str">
        <f>'Six-month Report'!G20</f>
        <v xml:space="preserve"> </v>
      </c>
      <c r="G17" s="112" t="str">
        <f>'Six-month Report'!H20</f>
        <v xml:space="preserve"> </v>
      </c>
      <c r="H17" s="112" t="str">
        <f>'Six-month Report'!I20</f>
        <v xml:space="preserve"> </v>
      </c>
      <c r="I17" s="112" t="str">
        <f>'Six-month Report'!J20</f>
        <v xml:space="preserve"> </v>
      </c>
      <c r="J17" s="112" t="str">
        <f>'Six-month Report'!K20</f>
        <v xml:space="preserve"> </v>
      </c>
      <c r="K17" s="112" t="str">
        <f>'Six-month Report'!L20</f>
        <v xml:space="preserve"> </v>
      </c>
      <c r="L17" s="99" t="s">
        <v>23</v>
      </c>
      <c r="M17" s="99" t="s">
        <v>23</v>
      </c>
      <c r="N17" s="99" t="s">
        <v>23</v>
      </c>
      <c r="O17" s="99" t="s">
        <v>23</v>
      </c>
      <c r="P17" s="99" t="s">
        <v>23</v>
      </c>
      <c r="Q17" s="99" t="s">
        <v>23</v>
      </c>
      <c r="R17" s="115" t="e">
        <f t="shared" ref="R17:R18" si="1">AVERAGE(F17:Q17)</f>
        <v>#DIV/0!</v>
      </c>
      <c r="S17" s="317"/>
    </row>
    <row r="18" spans="2:19" ht="13.5" customHeight="1" x14ac:dyDescent="0.25">
      <c r="B18" s="375" t="s">
        <v>43</v>
      </c>
      <c r="C18" s="376"/>
      <c r="D18" s="376"/>
      <c r="E18" s="376"/>
      <c r="F18" s="112" t="str">
        <f>'Six-month Report'!G21</f>
        <v xml:space="preserve"> </v>
      </c>
      <c r="G18" s="112" t="str">
        <f>'Six-month Report'!H21</f>
        <v xml:space="preserve"> </v>
      </c>
      <c r="H18" s="112" t="str">
        <f>'Six-month Report'!I21</f>
        <v xml:space="preserve"> </v>
      </c>
      <c r="I18" s="112" t="str">
        <f>'Six-month Report'!J21</f>
        <v xml:space="preserve"> </v>
      </c>
      <c r="J18" s="112" t="str">
        <f>'Six-month Report'!K21</f>
        <v xml:space="preserve"> </v>
      </c>
      <c r="K18" s="112" t="str">
        <f>'Six-month Report'!L21</f>
        <v xml:space="preserve"> </v>
      </c>
      <c r="L18" s="99" t="s">
        <v>23</v>
      </c>
      <c r="M18" s="99" t="s">
        <v>23</v>
      </c>
      <c r="N18" s="99" t="s">
        <v>23</v>
      </c>
      <c r="O18" s="99" t="s">
        <v>23</v>
      </c>
      <c r="P18" s="99" t="s">
        <v>23</v>
      </c>
      <c r="Q18" s="99" t="s">
        <v>23</v>
      </c>
      <c r="R18" s="115" t="e">
        <f t="shared" si="1"/>
        <v>#DIV/0!</v>
      </c>
      <c r="S18" s="317"/>
    </row>
    <row r="19" spans="2:19" ht="16.5" customHeight="1" thickBot="1" x14ac:dyDescent="0.3">
      <c r="B19" s="357" t="s">
        <v>44</v>
      </c>
      <c r="C19" s="358"/>
      <c r="D19" s="358"/>
      <c r="E19" s="358"/>
      <c r="F19" s="108" t="e">
        <f>'Six-month Report'!G22</f>
        <v>#VALUE!</v>
      </c>
      <c r="G19" s="108" t="e">
        <f>'Six-month Report'!H22</f>
        <v>#VALUE!</v>
      </c>
      <c r="H19" s="108" t="e">
        <f>'Six-month Report'!I22</f>
        <v>#VALUE!</v>
      </c>
      <c r="I19" s="108" t="e">
        <f>'Six-month Report'!J22</f>
        <v>#VALUE!</v>
      </c>
      <c r="J19" s="108" t="e">
        <f>'Six-month Report'!K22</f>
        <v>#VALUE!</v>
      </c>
      <c r="K19" s="108" t="e">
        <f>'Six-month Report'!L22</f>
        <v>#VALUE!</v>
      </c>
      <c r="L19" s="108" t="e">
        <f>L18/L16</f>
        <v>#VALUE!</v>
      </c>
      <c r="M19" s="108" t="e">
        <f t="shared" ref="M19:Q19" si="2">M18/M16</f>
        <v>#VALUE!</v>
      </c>
      <c r="N19" s="108" t="e">
        <f t="shared" si="2"/>
        <v>#VALUE!</v>
      </c>
      <c r="O19" s="108" t="e">
        <f t="shared" si="2"/>
        <v>#VALUE!</v>
      </c>
      <c r="P19" s="108" t="e">
        <f t="shared" si="2"/>
        <v>#VALUE!</v>
      </c>
      <c r="Q19" s="108" t="e">
        <f t="shared" si="2"/>
        <v>#VALUE!</v>
      </c>
      <c r="R19" s="116" t="e">
        <f>AVERAGE(F19:Q19)</f>
        <v>#VALUE!</v>
      </c>
      <c r="S19" s="213" t="s">
        <v>45</v>
      </c>
    </row>
    <row r="20" spans="2:19" ht="13" x14ac:dyDescent="0.3">
      <c r="B20" s="37" t="s">
        <v>46</v>
      </c>
      <c r="C20" s="8"/>
      <c r="D20" s="8"/>
      <c r="E20" s="8"/>
      <c r="O20" s="1"/>
    </row>
    <row r="21" spans="2:19" x14ac:dyDescent="0.25">
      <c r="F21"/>
      <c r="O21" s="1"/>
    </row>
    <row r="22" spans="2:19" ht="13" x14ac:dyDescent="0.3">
      <c r="B22" s="19" t="s">
        <v>10</v>
      </c>
      <c r="C22" s="19"/>
      <c r="D22" s="17"/>
      <c r="E22" s="17"/>
      <c r="F22" s="22"/>
      <c r="G22" s="23"/>
      <c r="H22"/>
      <c r="J22"/>
    </row>
    <row r="23" spans="2:19" ht="13.5" thickBot="1" x14ac:dyDescent="0.35">
      <c r="B23" s="19"/>
      <c r="C23" s="19"/>
      <c r="D23" s="17"/>
      <c r="E23" s="17"/>
      <c r="F23" s="22"/>
      <c r="G23" s="23"/>
      <c r="H23"/>
      <c r="J23"/>
    </row>
    <row r="24" spans="2:19" ht="29.5" customHeight="1" thickBot="1" x14ac:dyDescent="0.35">
      <c r="B24" s="303" t="str">
        <f>"Number of sites not read within 6 months (as of " &amp; Year &amp; " year end) "</f>
        <v xml:space="preserve">Number of sites not read within 6 months (as of   year end) </v>
      </c>
      <c r="C24" s="304"/>
      <c r="D24" s="331"/>
      <c r="E24" s="155" t="s">
        <v>23</v>
      </c>
      <c r="G24" s="89" t="s">
        <v>23</v>
      </c>
      <c r="H24" s="26"/>
      <c r="I24" s="4"/>
      <c r="J24" s="4"/>
      <c r="K24" s="4"/>
      <c r="L24" s="1"/>
      <c r="M24" s="1"/>
      <c r="N24" s="1"/>
    </row>
    <row r="25" spans="2:19" ht="13.5" customHeight="1" thickBot="1" x14ac:dyDescent="0.35">
      <c r="C25" s="12"/>
      <c r="D25" s="1"/>
      <c r="E25" s="7"/>
      <c r="F25" s="25"/>
      <c r="G25" s="16"/>
      <c r="H25" s="26"/>
      <c r="I25" s="4"/>
      <c r="J25" s="4"/>
      <c r="K25" s="4"/>
      <c r="L25" s="1"/>
      <c r="M25" s="1"/>
      <c r="N25" s="1"/>
    </row>
    <row r="26" spans="2:19" ht="26.5" customHeight="1" x14ac:dyDescent="0.25">
      <c r="B26" s="332" t="str">
        <f>"Number of sites not read within 1 year by reason (as of " &amp; Year &amp; " year end) "</f>
        <v xml:space="preserve">Number of sites not read within 1 year by reason (as of   year end) </v>
      </c>
      <c r="C26" s="333"/>
      <c r="D26" s="333"/>
      <c r="E26" s="80" t="s">
        <v>50</v>
      </c>
      <c r="F26" s="271" t="s">
        <v>51</v>
      </c>
      <c r="G26" s="272"/>
      <c r="H26" s="272"/>
      <c r="I26" s="272"/>
      <c r="J26" s="272"/>
      <c r="K26" s="272"/>
      <c r="L26" s="272"/>
      <c r="M26" s="272"/>
      <c r="N26" s="383"/>
    </row>
    <row r="27" spans="2:19" ht="13.5" customHeight="1" x14ac:dyDescent="0.25">
      <c r="B27" s="337" t="s">
        <v>52</v>
      </c>
      <c r="C27" s="338"/>
      <c r="D27" s="339"/>
      <c r="E27" s="110">
        <f>SUM(E28:E37)</f>
        <v>0</v>
      </c>
      <c r="F27" s="274"/>
      <c r="G27" s="275"/>
      <c r="H27" s="275"/>
      <c r="I27" s="275"/>
      <c r="J27" s="275"/>
      <c r="K27" s="275"/>
      <c r="L27" s="275"/>
      <c r="M27" s="275"/>
      <c r="N27" s="384"/>
    </row>
    <row r="28" spans="2:19" x14ac:dyDescent="0.25">
      <c r="B28" s="246" t="s">
        <v>53</v>
      </c>
      <c r="C28" s="247"/>
      <c r="D28" s="144"/>
      <c r="E28" s="157" t="s">
        <v>23</v>
      </c>
      <c r="F28" s="145"/>
      <c r="G28" s="146"/>
      <c r="H28" s="146"/>
      <c r="I28" s="146"/>
      <c r="J28" s="146"/>
      <c r="K28" s="146"/>
      <c r="L28" s="146"/>
      <c r="M28" s="146"/>
      <c r="N28" s="147"/>
    </row>
    <row r="29" spans="2:19" x14ac:dyDescent="0.25">
      <c r="B29" s="246" t="s">
        <v>54</v>
      </c>
      <c r="C29" s="247"/>
      <c r="D29" s="144"/>
      <c r="E29" s="158" t="s">
        <v>23</v>
      </c>
      <c r="F29" s="148"/>
      <c r="G29" s="149"/>
      <c r="H29" s="149"/>
      <c r="I29" s="149"/>
      <c r="J29" s="149"/>
      <c r="K29" s="149"/>
      <c r="L29" s="149"/>
      <c r="M29" s="149"/>
      <c r="N29" s="150"/>
    </row>
    <row r="30" spans="2:19" x14ac:dyDescent="0.25">
      <c r="B30" s="246" t="s">
        <v>55</v>
      </c>
      <c r="C30" s="247"/>
      <c r="D30" s="144"/>
      <c r="E30" s="158" t="s">
        <v>23</v>
      </c>
      <c r="F30" s="148"/>
      <c r="G30" s="149"/>
      <c r="H30" s="149"/>
      <c r="I30" s="149"/>
      <c r="J30" s="149"/>
      <c r="K30" s="149"/>
      <c r="L30" s="149"/>
      <c r="M30" s="149"/>
      <c r="N30" s="150"/>
    </row>
    <row r="31" spans="2:19" x14ac:dyDescent="0.25">
      <c r="B31" s="246" t="s">
        <v>56</v>
      </c>
      <c r="C31" s="247"/>
      <c r="D31" s="144"/>
      <c r="E31" s="158" t="s">
        <v>23</v>
      </c>
      <c r="F31" s="148"/>
      <c r="G31" s="149"/>
      <c r="H31" s="149"/>
      <c r="I31" s="149"/>
      <c r="J31" s="149"/>
      <c r="K31" s="149"/>
      <c r="L31" s="149"/>
      <c r="M31" s="149"/>
      <c r="N31" s="150"/>
    </row>
    <row r="32" spans="2:19" x14ac:dyDescent="0.25">
      <c r="B32" s="246" t="s">
        <v>57</v>
      </c>
      <c r="C32" s="247"/>
      <c r="D32" s="144"/>
      <c r="E32" s="158" t="s">
        <v>23</v>
      </c>
      <c r="F32" s="148"/>
      <c r="G32" s="149"/>
      <c r="H32" s="149"/>
      <c r="I32" s="149"/>
      <c r="J32" s="149"/>
      <c r="K32" s="149"/>
      <c r="L32" s="149"/>
      <c r="M32" s="149"/>
      <c r="N32" s="150"/>
    </row>
    <row r="33" spans="2:19" x14ac:dyDescent="0.25">
      <c r="B33" s="246" t="s">
        <v>58</v>
      </c>
      <c r="C33" s="247"/>
      <c r="D33" s="144"/>
      <c r="E33" s="158" t="s">
        <v>23</v>
      </c>
      <c r="F33" s="148"/>
      <c r="G33" s="149"/>
      <c r="H33" s="149"/>
      <c r="I33" s="149"/>
      <c r="J33" s="149"/>
      <c r="K33" s="149"/>
      <c r="L33" s="149"/>
      <c r="M33" s="149"/>
      <c r="N33" s="150"/>
    </row>
    <row r="34" spans="2:19" x14ac:dyDescent="0.25">
      <c r="B34" s="246" t="s">
        <v>59</v>
      </c>
      <c r="C34" s="247"/>
      <c r="D34" s="144"/>
      <c r="E34" s="158" t="s">
        <v>23</v>
      </c>
      <c r="F34" s="148"/>
      <c r="G34" s="149"/>
      <c r="H34" s="149"/>
      <c r="I34" s="149"/>
      <c r="J34" s="149"/>
      <c r="K34" s="149"/>
      <c r="L34" s="149"/>
      <c r="M34" s="149"/>
      <c r="N34" s="150"/>
    </row>
    <row r="35" spans="2:19" x14ac:dyDescent="0.25">
      <c r="B35" s="246" t="s">
        <v>60</v>
      </c>
      <c r="C35" s="247"/>
      <c r="D35" s="144"/>
      <c r="E35" s="158" t="s">
        <v>23</v>
      </c>
      <c r="F35" s="148"/>
      <c r="G35" s="149"/>
      <c r="H35" s="149"/>
      <c r="I35" s="149"/>
      <c r="J35" s="149"/>
      <c r="K35" s="149"/>
      <c r="L35" s="149"/>
      <c r="M35" s="149"/>
      <c r="N35" s="150"/>
    </row>
    <row r="36" spans="2:19" x14ac:dyDescent="0.25">
      <c r="B36" s="246" t="s">
        <v>61</v>
      </c>
      <c r="C36" s="247"/>
      <c r="D36" s="144"/>
      <c r="E36" s="158" t="s">
        <v>23</v>
      </c>
      <c r="F36" s="148"/>
      <c r="G36" s="149"/>
      <c r="H36" s="149"/>
      <c r="I36" s="149"/>
      <c r="J36" s="149"/>
      <c r="K36" s="149"/>
      <c r="L36" s="149"/>
      <c r="M36" s="149"/>
      <c r="N36" s="150"/>
    </row>
    <row r="37" spans="2:19" ht="13" thickBot="1" x14ac:dyDescent="0.3">
      <c r="B37" s="295" t="s">
        <v>62</v>
      </c>
      <c r="C37" s="296"/>
      <c r="D37" s="151"/>
      <c r="E37" s="159" t="s">
        <v>23</v>
      </c>
      <c r="F37" s="152"/>
      <c r="G37" s="153"/>
      <c r="H37" s="153"/>
      <c r="I37" s="153"/>
      <c r="J37" s="153"/>
      <c r="K37" s="153"/>
      <c r="L37" s="153"/>
      <c r="M37" s="153"/>
      <c r="N37" s="154"/>
    </row>
    <row r="39" spans="2:19" x14ac:dyDescent="0.25">
      <c r="D39" s="1"/>
      <c r="E39" s="15"/>
      <c r="F39" s="15"/>
      <c r="G39" s="15"/>
      <c r="H39" s="15"/>
      <c r="I39" s="15"/>
      <c r="J39" s="15"/>
      <c r="K39" s="15"/>
      <c r="L39" s="15"/>
      <c r="M39" s="15"/>
      <c r="N39" s="15"/>
    </row>
    <row r="40" spans="2:19" ht="13" x14ac:dyDescent="0.3">
      <c r="B40" s="5" t="str">
        <f>+'Six-month Report'!B42</f>
        <v xml:space="preserve">4.2 Work completion performance measures </v>
      </c>
    </row>
    <row r="41" spans="2:19" ht="13.5" thickBot="1" x14ac:dyDescent="0.35">
      <c r="B41" s="5"/>
    </row>
    <row r="42" spans="2:19" ht="13" x14ac:dyDescent="0.3">
      <c r="B42" s="236" t="s">
        <v>63</v>
      </c>
      <c r="C42" s="237"/>
      <c r="D42" s="237"/>
      <c r="E42" s="237"/>
      <c r="F42" s="238"/>
      <c r="G42" s="372" t="str">
        <f>Year</f>
        <v xml:space="preserve"> </v>
      </c>
      <c r="H42" s="373"/>
      <c r="I42" s="373"/>
      <c r="J42" s="373"/>
      <c r="K42" s="373"/>
      <c r="L42" s="373"/>
      <c r="M42" s="373"/>
      <c r="N42" s="373"/>
      <c r="O42" s="373"/>
      <c r="P42" s="373"/>
      <c r="Q42" s="373"/>
      <c r="R42" s="373"/>
      <c r="S42" s="374"/>
    </row>
    <row r="43" spans="2:19" ht="28" customHeight="1" x14ac:dyDescent="0.3">
      <c r="B43" s="242"/>
      <c r="C43" s="243"/>
      <c r="D43" s="243"/>
      <c r="E43" s="243"/>
      <c r="F43" s="244"/>
      <c r="G43" s="51" t="s">
        <v>31</v>
      </c>
      <c r="H43" s="51" t="s">
        <v>32</v>
      </c>
      <c r="I43" s="51" t="s">
        <v>33</v>
      </c>
      <c r="J43" s="51" t="s">
        <v>34</v>
      </c>
      <c r="K43" s="51" t="s">
        <v>35</v>
      </c>
      <c r="L43" s="51" t="s">
        <v>36</v>
      </c>
      <c r="M43" s="51" t="s">
        <v>78</v>
      </c>
      <c r="N43" s="51" t="s">
        <v>79</v>
      </c>
      <c r="O43" s="51" t="s">
        <v>80</v>
      </c>
      <c r="P43" s="51" t="s">
        <v>81</v>
      </c>
      <c r="Q43" s="51" t="s">
        <v>82</v>
      </c>
      <c r="R43" s="51" t="s">
        <v>83</v>
      </c>
      <c r="S43" s="162" t="s">
        <v>84</v>
      </c>
    </row>
    <row r="44" spans="2:19" ht="13.5" customHeight="1" x14ac:dyDescent="0.3">
      <c r="B44" s="52"/>
      <c r="C44" s="53"/>
      <c r="D44" s="53"/>
      <c r="E44" s="53"/>
      <c r="F44" s="53"/>
      <c r="G44" s="54"/>
      <c r="H44" s="54"/>
      <c r="I44" s="54"/>
      <c r="J44" s="54"/>
      <c r="K44" s="54"/>
      <c r="L44" s="54"/>
      <c r="M44" s="20"/>
      <c r="N44" s="20"/>
      <c r="O44" s="20"/>
      <c r="P44" s="20"/>
      <c r="Q44" s="20"/>
      <c r="R44" s="20"/>
      <c r="S44" s="55"/>
    </row>
    <row r="45" spans="2:19" ht="13" x14ac:dyDescent="0.3">
      <c r="B45" s="328" t="s">
        <v>64</v>
      </c>
      <c r="C45" s="329"/>
      <c r="D45" s="329"/>
      <c r="E45" s="329"/>
      <c r="F45" s="329"/>
      <c r="G45" s="329"/>
      <c r="H45" s="329"/>
      <c r="I45" s="329"/>
      <c r="J45" s="329"/>
      <c r="K45" s="329"/>
      <c r="L45" s="329"/>
      <c r="M45" s="329"/>
      <c r="N45" s="329"/>
      <c r="O45" s="329"/>
      <c r="P45" s="329"/>
      <c r="Q45" s="329"/>
      <c r="R45" s="329"/>
      <c r="S45" s="330"/>
    </row>
    <row r="46" spans="2:19" x14ac:dyDescent="0.25">
      <c r="B46" s="361" t="s">
        <v>65</v>
      </c>
      <c r="C46" s="362"/>
      <c r="D46" s="362"/>
      <c r="E46" s="362"/>
      <c r="F46" s="362"/>
      <c r="G46" s="111" t="str">
        <f>'Six-month Report'!G48</f>
        <v xml:space="preserve"> </v>
      </c>
      <c r="H46" s="111" t="str">
        <f>'Six-month Report'!H48</f>
        <v xml:space="preserve"> </v>
      </c>
      <c r="I46" s="111" t="str">
        <f>'Six-month Report'!I48</f>
        <v xml:space="preserve"> </v>
      </c>
      <c r="J46" s="111" t="str">
        <f>'Six-month Report'!J48</f>
        <v xml:space="preserve"> </v>
      </c>
      <c r="K46" s="111" t="str">
        <f>'Six-month Report'!K48</f>
        <v xml:space="preserve"> </v>
      </c>
      <c r="L46" s="111" t="str">
        <f>'Six-month Report'!L48</f>
        <v xml:space="preserve"> </v>
      </c>
      <c r="M46" s="123" t="s">
        <v>23</v>
      </c>
      <c r="N46" s="123" t="s">
        <v>23</v>
      </c>
      <c r="O46" s="123" t="s">
        <v>23</v>
      </c>
      <c r="P46" s="123" t="s">
        <v>23</v>
      </c>
      <c r="Q46" s="123" t="s">
        <v>23</v>
      </c>
      <c r="R46" s="123" t="s">
        <v>23</v>
      </c>
      <c r="S46" s="121" t="e">
        <f>AVERAGE(G46:R46)</f>
        <v>#DIV/0!</v>
      </c>
    </row>
    <row r="47" spans="2:19" ht="28.5" customHeight="1" x14ac:dyDescent="0.25">
      <c r="B47" s="361" t="s">
        <v>66</v>
      </c>
      <c r="C47" s="362"/>
      <c r="D47" s="362"/>
      <c r="E47" s="362"/>
      <c r="F47" s="362"/>
      <c r="G47" s="111" t="str">
        <f>'Six-month Report'!G49</f>
        <v xml:space="preserve"> </v>
      </c>
      <c r="H47" s="111" t="str">
        <f>'Six-month Report'!H49</f>
        <v xml:space="preserve"> </v>
      </c>
      <c r="I47" s="111" t="str">
        <f>'Six-month Report'!I49</f>
        <v xml:space="preserve"> </v>
      </c>
      <c r="J47" s="111" t="str">
        <f>'Six-month Report'!J49</f>
        <v xml:space="preserve"> </v>
      </c>
      <c r="K47" s="111" t="str">
        <f>'Six-month Report'!K49</f>
        <v xml:space="preserve"> </v>
      </c>
      <c r="L47" s="111" t="str">
        <f>'Six-month Report'!L49</f>
        <v xml:space="preserve"> </v>
      </c>
      <c r="M47" s="123" t="s">
        <v>23</v>
      </c>
      <c r="N47" s="123" t="s">
        <v>23</v>
      </c>
      <c r="O47" s="123" t="s">
        <v>23</v>
      </c>
      <c r="P47" s="123" t="s">
        <v>23</v>
      </c>
      <c r="Q47" s="123" t="s">
        <v>23</v>
      </c>
      <c r="R47" s="123" t="s">
        <v>23</v>
      </c>
      <c r="S47" s="121" t="e">
        <f t="shared" ref="S47:S49" si="3">AVERAGE(G47:R47)</f>
        <v>#DIV/0!</v>
      </c>
    </row>
    <row r="48" spans="2:19" ht="29.15" customHeight="1" x14ac:dyDescent="0.25">
      <c r="B48" s="361" t="s">
        <v>67</v>
      </c>
      <c r="C48" s="362"/>
      <c r="D48" s="362"/>
      <c r="E48" s="362"/>
      <c r="F48" s="362"/>
      <c r="G48" s="111" t="str">
        <f>'Six-month Report'!G50</f>
        <v xml:space="preserve"> </v>
      </c>
      <c r="H48" s="111" t="str">
        <f>'Six-month Report'!H50</f>
        <v xml:space="preserve"> </v>
      </c>
      <c r="I48" s="111" t="str">
        <f>'Six-month Report'!I50</f>
        <v xml:space="preserve"> </v>
      </c>
      <c r="J48" s="111" t="str">
        <f>'Six-month Report'!J50</f>
        <v xml:space="preserve"> </v>
      </c>
      <c r="K48" s="111" t="str">
        <f>'Six-month Report'!K50</f>
        <v xml:space="preserve">  </v>
      </c>
      <c r="L48" s="111" t="str">
        <f>'Six-month Report'!L50</f>
        <v xml:space="preserve"> </v>
      </c>
      <c r="M48" s="123" t="s">
        <v>23</v>
      </c>
      <c r="N48" s="123" t="s">
        <v>23</v>
      </c>
      <c r="O48" s="123" t="s">
        <v>23</v>
      </c>
      <c r="P48" s="123" t="s">
        <v>23</v>
      </c>
      <c r="Q48" s="123" t="s">
        <v>23</v>
      </c>
      <c r="R48" s="123" t="s">
        <v>23</v>
      </c>
      <c r="S48" s="121" t="e">
        <f t="shared" si="3"/>
        <v>#DIV/0!</v>
      </c>
    </row>
    <row r="49" spans="2:19" x14ac:dyDescent="0.25">
      <c r="B49" s="359" t="s">
        <v>142</v>
      </c>
      <c r="C49" s="360"/>
      <c r="D49" s="360"/>
      <c r="E49" s="360"/>
      <c r="F49" s="360"/>
      <c r="G49" s="112" t="str">
        <f>'Six-month Report'!G51</f>
        <v xml:space="preserve"> </v>
      </c>
      <c r="H49" s="112" t="str">
        <f>'Six-month Report'!H51</f>
        <v xml:space="preserve"> </v>
      </c>
      <c r="I49" s="112" t="str">
        <f>'Six-month Report'!I51</f>
        <v xml:space="preserve"> </v>
      </c>
      <c r="J49" s="112" t="str">
        <f>'Six-month Report'!J51</f>
        <v xml:space="preserve"> </v>
      </c>
      <c r="K49" s="112" t="str">
        <f>'Six-month Report'!K51</f>
        <v xml:space="preserve"> </v>
      </c>
      <c r="L49" s="112" t="str">
        <f>'Six-month Report'!L51</f>
        <v xml:space="preserve"> </v>
      </c>
      <c r="M49" s="99" t="s">
        <v>23</v>
      </c>
      <c r="N49" s="99" t="s">
        <v>23</v>
      </c>
      <c r="O49" s="99" t="s">
        <v>23</v>
      </c>
      <c r="P49" s="99" t="s">
        <v>23</v>
      </c>
      <c r="Q49" s="99" t="s">
        <v>23</v>
      </c>
      <c r="R49" s="99" t="s">
        <v>23</v>
      </c>
      <c r="S49" s="115" t="e">
        <f t="shared" si="3"/>
        <v>#DIV/0!</v>
      </c>
    </row>
    <row r="50" spans="2:19" x14ac:dyDescent="0.25">
      <c r="B50" s="52"/>
      <c r="C50" s="20"/>
      <c r="D50" s="56"/>
      <c r="E50" s="57"/>
      <c r="F50" s="57"/>
      <c r="G50" s="58"/>
      <c r="H50" s="58"/>
      <c r="I50" s="58"/>
      <c r="J50" s="58"/>
      <c r="K50" s="58"/>
      <c r="L50" s="58"/>
      <c r="M50" s="20"/>
      <c r="N50" s="20"/>
      <c r="O50" s="20"/>
      <c r="P50" s="20"/>
      <c r="Q50" s="20"/>
      <c r="R50" s="20"/>
      <c r="S50" s="55"/>
    </row>
    <row r="51" spans="2:19" ht="13" x14ac:dyDescent="0.3">
      <c r="B51" s="328" t="s">
        <v>68</v>
      </c>
      <c r="C51" s="329"/>
      <c r="D51" s="329"/>
      <c r="E51" s="329"/>
      <c r="F51" s="329"/>
      <c r="G51" s="329"/>
      <c r="H51" s="329"/>
      <c r="I51" s="329"/>
      <c r="J51" s="329"/>
      <c r="K51" s="329"/>
      <c r="L51" s="329"/>
      <c r="M51" s="329"/>
      <c r="N51" s="329"/>
      <c r="O51" s="329"/>
      <c r="P51" s="329"/>
      <c r="Q51" s="329"/>
      <c r="R51" s="329"/>
      <c r="S51" s="330"/>
    </row>
    <row r="52" spans="2:19" x14ac:dyDescent="0.25">
      <c r="B52" s="405" t="s">
        <v>69</v>
      </c>
      <c r="C52" s="406"/>
      <c r="D52" s="406"/>
      <c r="E52" s="406"/>
      <c r="F52" s="406"/>
      <c r="G52" s="113" t="str">
        <f>'Six-month Report'!G54</f>
        <v xml:space="preserve"> </v>
      </c>
      <c r="H52" s="113" t="str">
        <f>'Six-month Report'!H54</f>
        <v xml:space="preserve"> </v>
      </c>
      <c r="I52" s="113" t="str">
        <f>'Six-month Report'!I54</f>
        <v xml:space="preserve"> </v>
      </c>
      <c r="J52" s="113" t="str">
        <f>'Six-month Report'!J54</f>
        <v xml:space="preserve"> </v>
      </c>
      <c r="K52" s="113" t="str">
        <f>'Six-month Report'!K54</f>
        <v xml:space="preserve"> </v>
      </c>
      <c r="L52" s="113" t="str">
        <f>'Six-month Report'!L54</f>
        <v xml:space="preserve"> </v>
      </c>
      <c r="M52" s="103" t="s">
        <v>23</v>
      </c>
      <c r="N52" s="103" t="s">
        <v>23</v>
      </c>
      <c r="O52" s="103" t="s">
        <v>23</v>
      </c>
      <c r="P52" s="103" t="s">
        <v>23</v>
      </c>
      <c r="Q52" s="103" t="s">
        <v>23</v>
      </c>
      <c r="R52" s="103" t="s">
        <v>23</v>
      </c>
      <c r="S52" s="121" t="e">
        <f t="shared" ref="S52:S55" si="4">AVERAGE(G52:R52)</f>
        <v>#DIV/0!</v>
      </c>
    </row>
    <row r="53" spans="2:19" ht="29.15" customHeight="1" x14ac:dyDescent="0.25">
      <c r="B53" s="405" t="s">
        <v>70</v>
      </c>
      <c r="C53" s="406"/>
      <c r="D53" s="406"/>
      <c r="E53" s="406"/>
      <c r="F53" s="406"/>
      <c r="G53" s="113" t="str">
        <f>'Six-month Report'!G55</f>
        <v xml:space="preserve"> </v>
      </c>
      <c r="H53" s="113" t="str">
        <f>'Six-month Report'!H55</f>
        <v xml:space="preserve"> </v>
      </c>
      <c r="I53" s="113" t="str">
        <f>'Six-month Report'!I55</f>
        <v xml:space="preserve"> </v>
      </c>
      <c r="J53" s="113" t="str">
        <f>'Six-month Report'!J55</f>
        <v xml:space="preserve"> </v>
      </c>
      <c r="K53" s="113" t="str">
        <f>'Six-month Report'!K55</f>
        <v xml:space="preserve"> </v>
      </c>
      <c r="L53" s="113" t="str">
        <f>'Six-month Report'!L55</f>
        <v xml:space="preserve"> </v>
      </c>
      <c r="M53" s="103" t="s">
        <v>23</v>
      </c>
      <c r="N53" s="103" t="s">
        <v>23</v>
      </c>
      <c r="O53" s="103" t="s">
        <v>23</v>
      </c>
      <c r="P53" s="103" t="s">
        <v>23</v>
      </c>
      <c r="Q53" s="103" t="s">
        <v>23</v>
      </c>
      <c r="R53" s="103" t="s">
        <v>23</v>
      </c>
      <c r="S53" s="121" t="e">
        <f t="shared" si="4"/>
        <v>#DIV/0!</v>
      </c>
    </row>
    <row r="54" spans="2:19" ht="29.15" customHeight="1" x14ac:dyDescent="0.25">
      <c r="B54" s="405" t="s">
        <v>71</v>
      </c>
      <c r="C54" s="406"/>
      <c r="D54" s="406"/>
      <c r="E54" s="406"/>
      <c r="F54" s="406"/>
      <c r="G54" s="113" t="str">
        <f>'Six-month Report'!G56</f>
        <v xml:space="preserve"> </v>
      </c>
      <c r="H54" s="113" t="str">
        <f>'Six-month Report'!H56</f>
        <v xml:space="preserve"> </v>
      </c>
      <c r="I54" s="113" t="str">
        <f>'Six-month Report'!I56</f>
        <v xml:space="preserve"> </v>
      </c>
      <c r="J54" s="113" t="str">
        <f>'Six-month Report'!J56</f>
        <v xml:space="preserve"> </v>
      </c>
      <c r="K54" s="113" t="str">
        <f>'Six-month Report'!K56</f>
        <v xml:space="preserve">   </v>
      </c>
      <c r="L54" s="113" t="str">
        <f>'Six-month Report'!L56</f>
        <v xml:space="preserve"> </v>
      </c>
      <c r="M54" s="103" t="s">
        <v>23</v>
      </c>
      <c r="N54" s="103" t="s">
        <v>23</v>
      </c>
      <c r="O54" s="103" t="s">
        <v>23</v>
      </c>
      <c r="P54" s="103" t="s">
        <v>23</v>
      </c>
      <c r="Q54" s="103" t="s">
        <v>23</v>
      </c>
      <c r="R54" s="103" t="s">
        <v>23</v>
      </c>
      <c r="S54" s="121" t="e">
        <f t="shared" si="4"/>
        <v>#DIV/0!</v>
      </c>
    </row>
    <row r="55" spans="2:19" ht="13" thickBot="1" x14ac:dyDescent="0.3">
      <c r="B55" s="403" t="s">
        <v>143</v>
      </c>
      <c r="C55" s="404"/>
      <c r="D55" s="404"/>
      <c r="E55" s="404"/>
      <c r="F55" s="404"/>
      <c r="G55" s="114" t="str">
        <f>'Six-month Report'!G57</f>
        <v xml:space="preserve"> </v>
      </c>
      <c r="H55" s="114" t="str">
        <f>'Six-month Report'!H57</f>
        <v xml:space="preserve"> </v>
      </c>
      <c r="I55" s="114" t="str">
        <f>'Six-month Report'!I57</f>
        <v xml:space="preserve"> </v>
      </c>
      <c r="J55" s="114" t="str">
        <f>'Six-month Report'!J57</f>
        <v xml:space="preserve"> </v>
      </c>
      <c r="K55" s="114" t="str">
        <f>'Six-month Report'!K57</f>
        <v xml:space="preserve"> </v>
      </c>
      <c r="L55" s="114" t="str">
        <f>'Six-month Report'!L57</f>
        <v xml:space="preserve"> </v>
      </c>
      <c r="M55" s="107" t="s">
        <v>23</v>
      </c>
      <c r="N55" s="107" t="s">
        <v>23</v>
      </c>
      <c r="O55" s="107" t="s">
        <v>23</v>
      </c>
      <c r="P55" s="107" t="s">
        <v>23</v>
      </c>
      <c r="Q55" s="107" t="s">
        <v>23</v>
      </c>
      <c r="R55" s="107" t="s">
        <v>23</v>
      </c>
      <c r="S55" s="122" t="e">
        <f t="shared" si="4"/>
        <v>#DIV/0!</v>
      </c>
    </row>
    <row r="57" spans="2:19" ht="13.5" customHeight="1" x14ac:dyDescent="0.25">
      <c r="D57" s="2"/>
      <c r="E57" s="14"/>
      <c r="F57" s="14"/>
      <c r="G57" s="14"/>
      <c r="H57" s="14"/>
      <c r="I57" s="14"/>
    </row>
    <row r="58" spans="2:19" ht="13" x14ac:dyDescent="0.3">
      <c r="B58" s="21" t="s">
        <v>17</v>
      </c>
      <c r="C58" s="17"/>
      <c r="D58" s="17"/>
      <c r="E58" s="17"/>
      <c r="F58" s="18"/>
      <c r="G58" s="17"/>
      <c r="H58" s="18"/>
      <c r="I58" s="17"/>
      <c r="J58" s="18"/>
      <c r="K58" s="17"/>
      <c r="L58" s="17"/>
      <c r="M58" s="17"/>
      <c r="N58" s="17"/>
      <c r="O58" s="17"/>
      <c r="P58" s="17"/>
    </row>
    <row r="59" spans="2:19" ht="12.75" customHeight="1" thickBot="1" x14ac:dyDescent="0.35">
      <c r="B59" s="21"/>
      <c r="C59" s="17"/>
      <c r="D59" s="17"/>
      <c r="E59" s="17"/>
      <c r="F59" s="18"/>
      <c r="G59" s="17"/>
      <c r="H59" s="18"/>
      <c r="I59" s="17"/>
      <c r="J59" s="18"/>
      <c r="K59" s="17"/>
      <c r="L59" s="17"/>
      <c r="M59" s="17"/>
      <c r="N59" s="17"/>
      <c r="O59" s="17"/>
      <c r="P59" s="17"/>
    </row>
    <row r="60" spans="2:19" ht="12.75" customHeight="1" x14ac:dyDescent="0.3">
      <c r="B60" s="399" t="s">
        <v>85</v>
      </c>
      <c r="C60" s="400"/>
      <c r="D60" s="400"/>
      <c r="E60" s="400"/>
      <c r="F60" s="407" t="s">
        <v>23</v>
      </c>
      <c r="G60" s="407"/>
      <c r="H60" s="407"/>
      <c r="I60" s="407"/>
      <c r="J60" s="408"/>
      <c r="K60" s="17"/>
      <c r="L60" s="17"/>
      <c r="M60" s="17"/>
      <c r="N60" s="17"/>
      <c r="O60" s="17"/>
      <c r="P60" s="17"/>
    </row>
    <row r="61" spans="2:19" ht="12.75" customHeight="1" x14ac:dyDescent="0.25">
      <c r="B61" s="401"/>
      <c r="C61" s="402"/>
      <c r="D61" s="402"/>
      <c r="E61" s="402"/>
      <c r="F61" s="219" t="e">
        <f>Year - 4</f>
        <v>#VALUE!</v>
      </c>
      <c r="G61" s="219" t="e">
        <f>Year - 3</f>
        <v>#VALUE!</v>
      </c>
      <c r="H61" s="219" t="e">
        <f xml:space="preserve"> Year -2</f>
        <v>#VALUE!</v>
      </c>
      <c r="I61" s="219" t="e">
        <f>Year -1</f>
        <v>#VALUE!</v>
      </c>
      <c r="J61" s="227" t="str">
        <f>Year</f>
        <v xml:space="preserve"> </v>
      </c>
      <c r="K61" s="17"/>
      <c r="L61" s="17"/>
      <c r="M61" s="17"/>
      <c r="N61" s="17"/>
      <c r="O61" s="17"/>
      <c r="P61" s="17"/>
    </row>
    <row r="62" spans="2:19" ht="12.75" customHeight="1" x14ac:dyDescent="0.25">
      <c r="B62" s="401"/>
      <c r="C62" s="402"/>
      <c r="D62" s="402"/>
      <c r="E62" s="402"/>
      <c r="F62" s="228" t="e">
        <f>((F65+F63+F64)*200000)/F66</f>
        <v>#VALUE!</v>
      </c>
      <c r="G62" s="228" t="e">
        <f>((G65+G63+G64)*200000)/G66</f>
        <v>#VALUE!</v>
      </c>
      <c r="H62" s="228" t="e">
        <f>((H65+H63+H64)*200000)/H66</f>
        <v>#VALUE!</v>
      </c>
      <c r="I62" s="228" t="e">
        <f>((I65+I63+I64)*200000)/I66</f>
        <v>#VALUE!</v>
      </c>
      <c r="J62" s="229" t="e">
        <f>((J65+J63+J64)*200000)/J66</f>
        <v>#VALUE!</v>
      </c>
      <c r="K62" s="17"/>
      <c r="L62" s="17"/>
      <c r="M62" s="17"/>
      <c r="N62" s="17"/>
      <c r="O62" s="17"/>
      <c r="P62" s="17"/>
    </row>
    <row r="63" spans="2:19" ht="12.75" customHeight="1" x14ac:dyDescent="0.25">
      <c r="B63" s="349" t="s">
        <v>86</v>
      </c>
      <c r="C63" s="350"/>
      <c r="D63" s="350"/>
      <c r="E63" s="350"/>
      <c r="F63" s="223" t="s">
        <v>23</v>
      </c>
      <c r="G63" s="223" t="s">
        <v>23</v>
      </c>
      <c r="H63" s="223" t="s">
        <v>23</v>
      </c>
      <c r="I63" s="223" t="s">
        <v>23</v>
      </c>
      <c r="J63" s="224" t="s">
        <v>23</v>
      </c>
      <c r="K63" s="17"/>
      <c r="L63" s="17"/>
      <c r="M63" s="17"/>
      <c r="N63" s="17"/>
      <c r="O63" s="17"/>
      <c r="P63" s="17"/>
    </row>
    <row r="64" spans="2:19" ht="12.75" customHeight="1" x14ac:dyDescent="0.25">
      <c r="B64" s="349" t="s">
        <v>87</v>
      </c>
      <c r="C64" s="350"/>
      <c r="D64" s="350"/>
      <c r="E64" s="350"/>
      <c r="F64" s="223" t="s">
        <v>23</v>
      </c>
      <c r="G64" s="223" t="s">
        <v>23</v>
      </c>
      <c r="H64" s="223" t="s">
        <v>23</v>
      </c>
      <c r="I64" s="223" t="s">
        <v>23</v>
      </c>
      <c r="J64" s="224" t="s">
        <v>23</v>
      </c>
      <c r="K64" s="17"/>
      <c r="L64" s="17"/>
      <c r="M64" s="17"/>
      <c r="N64" s="17"/>
      <c r="O64" s="17"/>
      <c r="P64" s="17"/>
    </row>
    <row r="65" spans="2:16" ht="12.75" customHeight="1" x14ac:dyDescent="0.25">
      <c r="B65" s="349" t="s">
        <v>88</v>
      </c>
      <c r="C65" s="350"/>
      <c r="D65" s="350"/>
      <c r="E65" s="350"/>
      <c r="F65" s="223" t="s">
        <v>48</v>
      </c>
      <c r="G65" s="223" t="s">
        <v>23</v>
      </c>
      <c r="H65" s="223" t="s">
        <v>23</v>
      </c>
      <c r="I65" s="223" t="s">
        <v>23</v>
      </c>
      <c r="J65" s="224" t="s">
        <v>23</v>
      </c>
      <c r="K65" s="17"/>
      <c r="L65" s="17"/>
      <c r="M65" s="17"/>
      <c r="N65" s="17"/>
      <c r="O65" s="17"/>
      <c r="P65" s="17"/>
    </row>
    <row r="66" spans="2:16" ht="12.75" customHeight="1" thickBot="1" x14ac:dyDescent="0.3">
      <c r="B66" s="351" t="s">
        <v>89</v>
      </c>
      <c r="C66" s="352"/>
      <c r="D66" s="352"/>
      <c r="E66" s="352"/>
      <c r="F66" s="225" t="s">
        <v>23</v>
      </c>
      <c r="G66" s="225" t="s">
        <v>23</v>
      </c>
      <c r="H66" s="225" t="s">
        <v>23</v>
      </c>
      <c r="I66" s="225" t="s">
        <v>23</v>
      </c>
      <c r="J66" s="226" t="s">
        <v>23</v>
      </c>
      <c r="K66" s="17"/>
      <c r="L66" s="17"/>
      <c r="M66" s="17"/>
      <c r="N66" s="17"/>
      <c r="O66" s="17"/>
      <c r="P66" s="17"/>
    </row>
    <row r="67" spans="2:16" ht="12.75" customHeight="1" thickBot="1" x14ac:dyDescent="0.3">
      <c r="D67" s="1"/>
      <c r="E67" s="1"/>
      <c r="F67" s="60"/>
      <c r="G67" s="60"/>
      <c r="H67" s="60"/>
      <c r="I67" s="60"/>
      <c r="J67" s="60"/>
      <c r="K67" s="17"/>
      <c r="L67" s="17"/>
      <c r="M67" s="17"/>
      <c r="N67" s="17"/>
      <c r="O67" s="17"/>
      <c r="P67" s="17"/>
    </row>
    <row r="68" spans="2:16" ht="12.75" customHeight="1" x14ac:dyDescent="0.3">
      <c r="B68" s="399" t="s">
        <v>90</v>
      </c>
      <c r="C68" s="400"/>
      <c r="D68" s="400"/>
      <c r="E68" s="400"/>
      <c r="F68" s="61" t="s">
        <v>23</v>
      </c>
      <c r="G68" s="61"/>
      <c r="H68" s="61"/>
      <c r="I68" s="61"/>
      <c r="J68" s="62"/>
      <c r="K68" s="17"/>
      <c r="L68" s="17"/>
      <c r="M68" s="17"/>
      <c r="N68" s="17"/>
      <c r="O68" s="17"/>
      <c r="P68" s="17"/>
    </row>
    <row r="69" spans="2:16" ht="12.75" customHeight="1" x14ac:dyDescent="0.25">
      <c r="B69" s="401"/>
      <c r="C69" s="402"/>
      <c r="D69" s="402"/>
      <c r="E69" s="402"/>
      <c r="F69" s="219" t="e">
        <f>Year - 4</f>
        <v>#VALUE!</v>
      </c>
      <c r="G69" s="219" t="e">
        <f>Year - 3</f>
        <v>#VALUE!</v>
      </c>
      <c r="H69" s="219" t="e">
        <f xml:space="preserve"> Year -2</f>
        <v>#VALUE!</v>
      </c>
      <c r="I69" s="219" t="e">
        <f>Year-1</f>
        <v>#VALUE!</v>
      </c>
      <c r="J69" s="220" t="str">
        <f>Year</f>
        <v xml:space="preserve"> </v>
      </c>
      <c r="K69" s="17"/>
      <c r="L69" s="17"/>
      <c r="M69" s="17"/>
      <c r="N69" s="17"/>
      <c r="O69" s="17"/>
      <c r="P69" s="17"/>
    </row>
    <row r="70" spans="2:16" ht="12.75" customHeight="1" x14ac:dyDescent="0.25">
      <c r="B70" s="401"/>
      <c r="C70" s="402"/>
      <c r="D70" s="402"/>
      <c r="E70" s="402"/>
      <c r="F70" s="221" t="e">
        <f>(F71*1000000)/F72</f>
        <v>#VALUE!</v>
      </c>
      <c r="G70" s="221" t="e">
        <f>(G71*1000000)/G72</f>
        <v>#VALUE!</v>
      </c>
      <c r="H70" s="221" t="e">
        <f>(H71*1000000)/H72</f>
        <v>#VALUE!</v>
      </c>
      <c r="I70" s="221" t="e">
        <f>(I71*1000000)/I72</f>
        <v>#VALUE!</v>
      </c>
      <c r="J70" s="222" t="e">
        <f>(J71*1000000)/J72</f>
        <v>#VALUE!</v>
      </c>
      <c r="K70" s="17"/>
      <c r="L70" s="17"/>
      <c r="M70" s="17"/>
      <c r="N70" s="17"/>
      <c r="O70" s="17"/>
      <c r="P70" s="17"/>
    </row>
    <row r="71" spans="2:16" ht="12.75" customHeight="1" x14ac:dyDescent="0.25">
      <c r="B71" s="349" t="s">
        <v>91</v>
      </c>
      <c r="C71" s="350"/>
      <c r="D71" s="350"/>
      <c r="E71" s="350"/>
      <c r="F71" s="223" t="s">
        <v>23</v>
      </c>
      <c r="G71" s="223" t="s">
        <v>23</v>
      </c>
      <c r="H71" s="223" t="s">
        <v>23</v>
      </c>
      <c r="I71" s="223" t="s">
        <v>23</v>
      </c>
      <c r="J71" s="224" t="s">
        <v>23</v>
      </c>
      <c r="K71" s="17"/>
      <c r="L71" s="17"/>
      <c r="M71" s="17"/>
      <c r="N71" s="17"/>
      <c r="O71" s="17"/>
      <c r="P71" s="17"/>
    </row>
    <row r="72" spans="2:16" ht="12.75" customHeight="1" thickBot="1" x14ac:dyDescent="0.3">
      <c r="B72" s="351" t="s">
        <v>92</v>
      </c>
      <c r="C72" s="352"/>
      <c r="D72" s="352"/>
      <c r="E72" s="352"/>
      <c r="F72" s="225" t="s">
        <v>23</v>
      </c>
      <c r="G72" s="225" t="s">
        <v>23</v>
      </c>
      <c r="H72" s="225" t="s">
        <v>23</v>
      </c>
      <c r="I72" s="225" t="s">
        <v>23</v>
      </c>
      <c r="J72" s="226" t="s">
        <v>23</v>
      </c>
      <c r="K72" s="17"/>
      <c r="L72" s="17"/>
      <c r="M72" s="17"/>
      <c r="N72" s="17"/>
      <c r="O72" s="17"/>
      <c r="P72" s="17"/>
    </row>
    <row r="73" spans="2:16" ht="12.75" customHeight="1" x14ac:dyDescent="0.3">
      <c r="B73" s="21"/>
      <c r="C73" s="17"/>
      <c r="D73" s="17"/>
      <c r="E73" s="17"/>
      <c r="F73" s="18"/>
      <c r="G73" s="17"/>
      <c r="H73" s="18"/>
      <c r="I73" s="17"/>
      <c r="J73" s="18"/>
      <c r="K73" s="17"/>
      <c r="L73" s="17"/>
      <c r="M73" s="17"/>
      <c r="N73" s="17"/>
      <c r="O73" s="17"/>
      <c r="P73" s="17"/>
    </row>
    <row r="74" spans="2:16" ht="12.75" customHeight="1" x14ac:dyDescent="0.3">
      <c r="B74" s="21"/>
      <c r="C74" s="17"/>
      <c r="D74" s="17"/>
      <c r="E74" s="17"/>
      <c r="F74" s="18"/>
      <c r="G74" s="17"/>
      <c r="H74" s="18"/>
      <c r="I74" s="17"/>
      <c r="J74" s="18"/>
      <c r="K74" s="17"/>
      <c r="L74" s="17"/>
      <c r="M74" s="17"/>
      <c r="N74" s="17"/>
      <c r="O74" s="17"/>
      <c r="P74" s="17"/>
    </row>
    <row r="75" spans="2:16" ht="13" x14ac:dyDescent="0.3">
      <c r="B75" s="19" t="s">
        <v>19</v>
      </c>
      <c r="C75" s="17"/>
      <c r="D75" s="17"/>
      <c r="E75" s="19"/>
      <c r="F75" s="18"/>
      <c r="G75" s="17"/>
      <c r="H75" s="17"/>
      <c r="I75" s="18"/>
      <c r="J75" s="17"/>
      <c r="K75" s="18"/>
      <c r="L75" s="17"/>
      <c r="M75" s="17"/>
      <c r="N75" s="17"/>
      <c r="O75" s="17"/>
      <c r="P75" s="17"/>
    </row>
    <row r="76" spans="2:16" ht="13" thickBot="1" x14ac:dyDescent="0.3">
      <c r="B76" s="17"/>
      <c r="C76" s="17"/>
      <c r="D76" s="17"/>
      <c r="E76" s="17"/>
      <c r="F76" s="18"/>
      <c r="G76" s="17"/>
      <c r="H76" s="17"/>
      <c r="I76" s="18"/>
      <c r="J76" s="17"/>
      <c r="K76" s="18"/>
      <c r="L76" s="17"/>
      <c r="M76" s="17"/>
      <c r="N76" s="17"/>
      <c r="O76" s="17"/>
      <c r="P76" s="17"/>
    </row>
    <row r="77" spans="2:16" ht="13.5" thickBot="1" x14ac:dyDescent="0.35">
      <c r="B77" s="389" t="s">
        <v>93</v>
      </c>
      <c r="C77" s="390"/>
      <c r="D77" s="391"/>
      <c r="E77" s="318" t="e">
        <f>Year-4</f>
        <v>#VALUE!</v>
      </c>
      <c r="F77" s="319"/>
      <c r="G77" s="318" t="e">
        <f>Year-3</f>
        <v>#VALUE!</v>
      </c>
      <c r="H77" s="319"/>
      <c r="I77" s="318" t="e">
        <f>Year-2</f>
        <v>#VALUE!</v>
      </c>
      <c r="J77" s="319"/>
      <c r="K77" s="318" t="e">
        <f>Year-1</f>
        <v>#VALUE!</v>
      </c>
      <c r="L77" s="319"/>
      <c r="M77" s="318" t="str">
        <f>Year</f>
        <v xml:space="preserve"> </v>
      </c>
      <c r="N77" s="319"/>
      <c r="O77" s="66" t="str">
        <f>Year</f>
        <v xml:space="preserve"> </v>
      </c>
      <c r="P77" s="17"/>
    </row>
    <row r="78" spans="2:16" ht="13.5" customHeight="1" thickBot="1" x14ac:dyDescent="0.35">
      <c r="B78" s="392"/>
      <c r="C78" s="393"/>
      <c r="D78" s="394"/>
      <c r="E78" s="326" t="s">
        <v>94</v>
      </c>
      <c r="F78" s="327"/>
      <c r="G78" s="326" t="s">
        <v>94</v>
      </c>
      <c r="H78" s="327"/>
      <c r="I78" s="326" t="s">
        <v>94</v>
      </c>
      <c r="J78" s="327"/>
      <c r="K78" s="326" t="s">
        <v>94</v>
      </c>
      <c r="L78" s="327"/>
      <c r="M78" s="326" t="s">
        <v>94</v>
      </c>
      <c r="N78" s="327"/>
      <c r="O78" s="324" t="s">
        <v>95</v>
      </c>
      <c r="P78" s="17"/>
    </row>
    <row r="79" spans="2:16" ht="57" customHeight="1" thickBot="1" x14ac:dyDescent="0.3">
      <c r="B79" s="392"/>
      <c r="C79" s="393"/>
      <c r="D79" s="394"/>
      <c r="E79" s="63" t="s">
        <v>96</v>
      </c>
      <c r="F79" s="64" t="s">
        <v>97</v>
      </c>
      <c r="G79" s="65" t="s">
        <v>96</v>
      </c>
      <c r="H79" s="64" t="s">
        <v>97</v>
      </c>
      <c r="I79" s="65" t="s">
        <v>96</v>
      </c>
      <c r="J79" s="64" t="s">
        <v>97</v>
      </c>
      <c r="K79" s="65" t="s">
        <v>96</v>
      </c>
      <c r="L79" s="64" t="s">
        <v>97</v>
      </c>
      <c r="M79" s="65" t="s">
        <v>96</v>
      </c>
      <c r="N79" s="64" t="s">
        <v>97</v>
      </c>
      <c r="O79" s="325"/>
    </row>
    <row r="80" spans="2:16" ht="13" x14ac:dyDescent="0.3">
      <c r="B80" s="353" t="s">
        <v>98</v>
      </c>
      <c r="C80" s="354"/>
      <c r="D80" s="354"/>
      <c r="E80" s="124" t="s">
        <v>23</v>
      </c>
      <c r="F80" s="124" t="s">
        <v>23</v>
      </c>
      <c r="G80" s="124" t="s">
        <v>23</v>
      </c>
      <c r="H80" s="124" t="s">
        <v>23</v>
      </c>
      <c r="I80" s="124" t="s">
        <v>23</v>
      </c>
      <c r="J80" s="124" t="s">
        <v>23</v>
      </c>
      <c r="K80" s="124" t="s">
        <v>23</v>
      </c>
      <c r="L80" s="124" t="s">
        <v>23</v>
      </c>
      <c r="M80" s="124" t="s">
        <v>23</v>
      </c>
      <c r="N80" s="124" t="s">
        <v>23</v>
      </c>
      <c r="O80" s="105" t="s">
        <v>23</v>
      </c>
    </row>
    <row r="81" spans="2:15" ht="13.5" thickBot="1" x14ac:dyDescent="0.35">
      <c r="B81" s="355" t="s">
        <v>99</v>
      </c>
      <c r="C81" s="356"/>
      <c r="D81" s="356"/>
      <c r="E81" s="97" t="s">
        <v>23</v>
      </c>
      <c r="F81" s="97" t="s">
        <v>23</v>
      </c>
      <c r="G81" s="97" t="s">
        <v>23</v>
      </c>
      <c r="H81" s="97" t="s">
        <v>23</v>
      </c>
      <c r="I81" s="97" t="s">
        <v>23</v>
      </c>
      <c r="J81" s="97" t="s">
        <v>23</v>
      </c>
      <c r="K81" s="97" t="s">
        <v>23</v>
      </c>
      <c r="L81" s="97" t="s">
        <v>23</v>
      </c>
      <c r="M81" s="97" t="s">
        <v>23</v>
      </c>
      <c r="N81" s="97" t="s">
        <v>23</v>
      </c>
      <c r="O81" s="106" t="s">
        <v>23</v>
      </c>
    </row>
    <row r="82" spans="2:15" ht="13.5" thickBot="1" x14ac:dyDescent="0.35">
      <c r="C82" s="7"/>
      <c r="D82" s="1"/>
      <c r="E82" s="1"/>
      <c r="F82" s="4" t="s">
        <v>23</v>
      </c>
      <c r="G82" s="1"/>
    </row>
    <row r="83" spans="2:15" ht="12.65" customHeight="1" x14ac:dyDescent="0.25">
      <c r="C83" s="320" t="s">
        <v>100</v>
      </c>
      <c r="D83" s="260"/>
      <c r="E83" s="260"/>
      <c r="F83" s="260"/>
      <c r="G83" s="260"/>
      <c r="H83" s="260"/>
      <c r="I83" s="260"/>
      <c r="J83" s="260"/>
      <c r="K83" s="260"/>
      <c r="L83" s="260"/>
      <c r="M83" s="260"/>
      <c r="N83" s="260"/>
      <c r="O83" s="261"/>
    </row>
    <row r="84" spans="2:15" ht="13" customHeight="1" x14ac:dyDescent="0.25">
      <c r="C84" s="321"/>
      <c r="D84" s="322"/>
      <c r="E84" s="322"/>
      <c r="F84" s="322"/>
      <c r="G84" s="322"/>
      <c r="H84" s="322"/>
      <c r="I84" s="322"/>
      <c r="J84" s="322"/>
      <c r="K84" s="322"/>
      <c r="L84" s="322"/>
      <c r="M84" s="322"/>
      <c r="N84" s="322"/>
      <c r="O84" s="323"/>
    </row>
    <row r="85" spans="2:15" s="5" customFormat="1" ht="13" customHeight="1" x14ac:dyDescent="0.3">
      <c r="C85" s="343" t="s">
        <v>101</v>
      </c>
      <c r="D85" s="348" t="s">
        <v>102</v>
      </c>
      <c r="E85" s="348" t="s">
        <v>99</v>
      </c>
      <c r="F85" s="413" t="s">
        <v>106</v>
      </c>
      <c r="G85" s="409" t="s">
        <v>103</v>
      </c>
      <c r="H85" s="409"/>
      <c r="I85" s="409"/>
      <c r="J85" s="409"/>
      <c r="K85" s="409"/>
      <c r="L85" s="409"/>
      <c r="M85" s="409"/>
      <c r="N85" s="409"/>
      <c r="O85" s="410"/>
    </row>
    <row r="86" spans="2:15" s="5" customFormat="1" ht="30" customHeight="1" x14ac:dyDescent="0.3">
      <c r="C86" s="343"/>
      <c r="D86" s="348"/>
      <c r="E86" s="348"/>
      <c r="F86" s="414"/>
      <c r="G86" s="411"/>
      <c r="H86" s="411"/>
      <c r="I86" s="411"/>
      <c r="J86" s="411"/>
      <c r="K86" s="411"/>
      <c r="L86" s="411"/>
      <c r="M86" s="411"/>
      <c r="N86" s="411"/>
      <c r="O86" s="412"/>
    </row>
    <row r="87" spans="2:15" s="90" customFormat="1" ht="25" customHeight="1" x14ac:dyDescent="0.25">
      <c r="C87" s="125">
        <v>1</v>
      </c>
      <c r="D87" s="126"/>
      <c r="E87" s="143" t="s">
        <v>23</v>
      </c>
      <c r="F87" s="231"/>
      <c r="G87" s="313"/>
      <c r="H87" s="314"/>
      <c r="I87" s="314"/>
      <c r="J87" s="314"/>
      <c r="K87" s="314"/>
      <c r="L87" s="314"/>
      <c r="M87" s="314"/>
      <c r="N87" s="314"/>
      <c r="O87" s="315"/>
    </row>
    <row r="88" spans="2:15" s="90" customFormat="1" ht="25" customHeight="1" x14ac:dyDescent="0.25">
      <c r="C88" s="128">
        <v>2</v>
      </c>
      <c r="D88" s="129"/>
      <c r="E88" s="127"/>
      <c r="F88" s="230"/>
      <c r="G88" s="313"/>
      <c r="H88" s="314"/>
      <c r="I88" s="314"/>
      <c r="J88" s="314"/>
      <c r="K88" s="314"/>
      <c r="L88" s="314"/>
      <c r="M88" s="314"/>
      <c r="N88" s="314"/>
      <c r="O88" s="315"/>
    </row>
    <row r="89" spans="2:15" s="90" customFormat="1" ht="25" customHeight="1" x14ac:dyDescent="0.25">
      <c r="C89" s="128">
        <v>3</v>
      </c>
      <c r="D89" s="129"/>
      <c r="E89" s="127"/>
      <c r="F89" s="230"/>
      <c r="G89" s="313"/>
      <c r="H89" s="314"/>
      <c r="I89" s="314"/>
      <c r="J89" s="314"/>
      <c r="K89" s="314"/>
      <c r="L89" s="314"/>
      <c r="M89" s="314"/>
      <c r="N89" s="314"/>
      <c r="O89" s="315"/>
    </row>
    <row r="90" spans="2:15" s="90" customFormat="1" ht="25" customHeight="1" x14ac:dyDescent="0.25">
      <c r="C90" s="128">
        <v>4</v>
      </c>
      <c r="D90" s="129"/>
      <c r="E90" s="127"/>
      <c r="F90" s="230"/>
      <c r="G90" s="313"/>
      <c r="H90" s="314"/>
      <c r="I90" s="314"/>
      <c r="J90" s="314"/>
      <c r="K90" s="314"/>
      <c r="L90" s="314"/>
      <c r="M90" s="314"/>
      <c r="N90" s="314"/>
      <c r="O90" s="315"/>
    </row>
    <row r="91" spans="2:15" s="90" customFormat="1" ht="25" customHeight="1" x14ac:dyDescent="0.25">
      <c r="C91" s="128">
        <v>5</v>
      </c>
      <c r="D91" s="129"/>
      <c r="E91" s="127"/>
      <c r="F91" s="232" t="s">
        <v>23</v>
      </c>
      <c r="G91" s="313"/>
      <c r="H91" s="314"/>
      <c r="I91" s="314"/>
      <c r="J91" s="314"/>
      <c r="K91" s="314"/>
      <c r="L91" s="314"/>
      <c r="M91" s="314"/>
      <c r="N91" s="314"/>
      <c r="O91" s="315"/>
    </row>
    <row r="92" spans="2:15" s="90" customFormat="1" ht="25" customHeight="1" x14ac:dyDescent="0.25">
      <c r="C92" s="128">
        <v>6</v>
      </c>
      <c r="D92" s="129"/>
      <c r="E92" s="127"/>
      <c r="F92" s="230"/>
      <c r="G92" s="313"/>
      <c r="H92" s="314"/>
      <c r="I92" s="314"/>
      <c r="J92" s="314"/>
      <c r="K92" s="314"/>
      <c r="L92" s="314"/>
      <c r="M92" s="314"/>
      <c r="N92" s="314"/>
      <c r="O92" s="315"/>
    </row>
    <row r="93" spans="2:15" s="90" customFormat="1" ht="25" customHeight="1" x14ac:dyDescent="0.25">
      <c r="C93" s="128">
        <v>7</v>
      </c>
      <c r="D93" s="129"/>
      <c r="E93" s="143" t="s">
        <v>23</v>
      </c>
      <c r="F93" s="230"/>
      <c r="G93" s="313"/>
      <c r="H93" s="314"/>
      <c r="I93" s="314"/>
      <c r="J93" s="314"/>
      <c r="K93" s="314"/>
      <c r="L93" s="314"/>
      <c r="M93" s="314"/>
      <c r="N93" s="314"/>
      <c r="O93" s="315"/>
    </row>
    <row r="94" spans="2:15" s="90" customFormat="1" ht="25" customHeight="1" x14ac:dyDescent="0.25">
      <c r="C94" s="128">
        <v>8</v>
      </c>
      <c r="D94" s="129"/>
      <c r="E94" s="127"/>
      <c r="F94" s="230"/>
      <c r="G94" s="313"/>
      <c r="H94" s="314"/>
      <c r="I94" s="314"/>
      <c r="J94" s="314"/>
      <c r="K94" s="314"/>
      <c r="L94" s="314"/>
      <c r="M94" s="314"/>
      <c r="N94" s="314"/>
      <c r="O94" s="315"/>
    </row>
    <row r="95" spans="2:15" s="90" customFormat="1" ht="25" customHeight="1" x14ac:dyDescent="0.25">
      <c r="C95" s="128">
        <v>9</v>
      </c>
      <c r="D95" s="129"/>
      <c r="E95" s="127"/>
      <c r="F95" s="230"/>
      <c r="G95" s="313"/>
      <c r="H95" s="314"/>
      <c r="I95" s="314"/>
      <c r="J95" s="314"/>
      <c r="K95" s="314"/>
      <c r="L95" s="314"/>
      <c r="M95" s="314"/>
      <c r="N95" s="314"/>
      <c r="O95" s="315"/>
    </row>
    <row r="96" spans="2:15" s="90" customFormat="1" ht="25" customHeight="1" x14ac:dyDescent="0.25">
      <c r="C96" s="128">
        <v>10</v>
      </c>
      <c r="D96" s="129"/>
      <c r="E96" s="127"/>
      <c r="F96" s="230"/>
      <c r="G96" s="313"/>
      <c r="H96" s="314"/>
      <c r="I96" s="314"/>
      <c r="J96" s="314"/>
      <c r="K96" s="314"/>
      <c r="L96" s="314"/>
      <c r="M96" s="314"/>
      <c r="N96" s="314"/>
      <c r="O96" s="315"/>
    </row>
    <row r="97" spans="3:15" s="90" customFormat="1" ht="25" customHeight="1" x14ac:dyDescent="0.25">
      <c r="C97" s="128">
        <v>11</v>
      </c>
      <c r="D97" s="129"/>
      <c r="E97" s="127"/>
      <c r="F97" s="230"/>
      <c r="G97" s="313"/>
      <c r="H97" s="314"/>
      <c r="I97" s="314"/>
      <c r="J97" s="314"/>
      <c r="K97" s="314"/>
      <c r="L97" s="314"/>
      <c r="M97" s="314"/>
      <c r="N97" s="314"/>
      <c r="O97" s="315"/>
    </row>
    <row r="98" spans="3:15" s="90" customFormat="1" ht="25" customHeight="1" x14ac:dyDescent="0.25">
      <c r="C98" s="128">
        <v>12</v>
      </c>
      <c r="D98" s="129"/>
      <c r="E98" s="127"/>
      <c r="F98" s="230"/>
      <c r="G98" s="313"/>
      <c r="H98" s="314"/>
      <c r="I98" s="314"/>
      <c r="J98" s="314"/>
      <c r="K98" s="314"/>
      <c r="L98" s="314"/>
      <c r="M98" s="314"/>
      <c r="N98" s="314"/>
      <c r="O98" s="315"/>
    </row>
    <row r="99" spans="3:15" s="90" customFormat="1" ht="25" customHeight="1" x14ac:dyDescent="0.25">
      <c r="C99" s="128">
        <v>13</v>
      </c>
      <c r="D99" s="129"/>
      <c r="E99" s="127"/>
      <c r="F99" s="230"/>
      <c r="G99" s="313"/>
      <c r="H99" s="314"/>
      <c r="I99" s="314"/>
      <c r="J99" s="314"/>
      <c r="K99" s="314"/>
      <c r="L99" s="314"/>
      <c r="M99" s="314"/>
      <c r="N99" s="314"/>
      <c r="O99" s="315"/>
    </row>
    <row r="100" spans="3:15" s="90" customFormat="1" ht="25" customHeight="1" x14ac:dyDescent="0.25">
      <c r="C100" s="128">
        <v>14</v>
      </c>
      <c r="D100" s="129"/>
      <c r="E100" s="127"/>
      <c r="F100" s="230"/>
      <c r="G100" s="313"/>
      <c r="H100" s="314"/>
      <c r="I100" s="314"/>
      <c r="J100" s="314"/>
      <c r="K100" s="314"/>
      <c r="L100" s="314"/>
      <c r="M100" s="314"/>
      <c r="N100" s="314"/>
      <c r="O100" s="315"/>
    </row>
    <row r="101" spans="3:15" s="90" customFormat="1" ht="25" customHeight="1" x14ac:dyDescent="0.25">
      <c r="C101" s="128">
        <v>15</v>
      </c>
      <c r="D101" s="129"/>
      <c r="E101" s="127"/>
      <c r="F101" s="230"/>
      <c r="G101" s="313"/>
      <c r="H101" s="314"/>
      <c r="I101" s="314"/>
      <c r="J101" s="314"/>
      <c r="K101" s="314"/>
      <c r="L101" s="314"/>
      <c r="M101" s="314"/>
      <c r="N101" s="314"/>
      <c r="O101" s="315"/>
    </row>
    <row r="102" spans="3:15" s="90" customFormat="1" ht="25" customHeight="1" x14ac:dyDescent="0.25">
      <c r="C102" s="128">
        <v>16</v>
      </c>
      <c r="D102" s="129"/>
      <c r="E102" s="127"/>
      <c r="F102" s="230"/>
      <c r="G102" s="313"/>
      <c r="H102" s="314"/>
      <c r="I102" s="314"/>
      <c r="J102" s="314"/>
      <c r="K102" s="314"/>
      <c r="L102" s="314"/>
      <c r="M102" s="314"/>
      <c r="N102" s="314"/>
      <c r="O102" s="315"/>
    </row>
    <row r="103" spans="3:15" s="90" customFormat="1" ht="25" customHeight="1" x14ac:dyDescent="0.25">
      <c r="C103" s="128">
        <v>17</v>
      </c>
      <c r="D103" s="129"/>
      <c r="E103" s="127"/>
      <c r="F103" s="230"/>
      <c r="G103" s="313"/>
      <c r="H103" s="314"/>
      <c r="I103" s="314"/>
      <c r="J103" s="314"/>
      <c r="K103" s="314"/>
      <c r="L103" s="314"/>
      <c r="M103" s="314"/>
      <c r="N103" s="314"/>
      <c r="O103" s="315"/>
    </row>
    <row r="104" spans="3:15" s="90" customFormat="1" ht="25" customHeight="1" x14ac:dyDescent="0.25">
      <c r="C104" s="128">
        <v>18</v>
      </c>
      <c r="D104" s="129"/>
      <c r="E104" s="127"/>
      <c r="F104" s="230"/>
      <c r="G104" s="313"/>
      <c r="H104" s="314"/>
      <c r="I104" s="314"/>
      <c r="J104" s="314"/>
      <c r="K104" s="314"/>
      <c r="L104" s="314"/>
      <c r="M104" s="314"/>
      <c r="N104" s="314"/>
      <c r="O104" s="315"/>
    </row>
    <row r="105" spans="3:15" s="90" customFormat="1" ht="25" customHeight="1" x14ac:dyDescent="0.25">
      <c r="C105" s="128">
        <v>19</v>
      </c>
      <c r="D105" s="129"/>
      <c r="E105" s="127"/>
      <c r="F105" s="230"/>
      <c r="G105" s="313"/>
      <c r="H105" s="314"/>
      <c r="I105" s="314"/>
      <c r="J105" s="314"/>
      <c r="K105" s="314"/>
      <c r="L105" s="314"/>
      <c r="M105" s="314"/>
      <c r="N105" s="314"/>
      <c r="O105" s="315"/>
    </row>
    <row r="106" spans="3:15" s="90" customFormat="1" ht="25" customHeight="1" x14ac:dyDescent="0.25">
      <c r="C106" s="128">
        <v>20</v>
      </c>
      <c r="D106" s="129"/>
      <c r="E106" s="127"/>
      <c r="F106" s="230"/>
      <c r="G106" s="313"/>
      <c r="H106" s="314"/>
      <c r="I106" s="314"/>
      <c r="J106" s="314"/>
      <c r="K106" s="314"/>
      <c r="L106" s="314"/>
      <c r="M106" s="314"/>
      <c r="N106" s="314"/>
      <c r="O106" s="315"/>
    </row>
    <row r="107" spans="3:15" s="90" customFormat="1" ht="25" customHeight="1" x14ac:dyDescent="0.25">
      <c r="C107" s="128">
        <v>21</v>
      </c>
      <c r="D107" s="129"/>
      <c r="E107" s="127"/>
      <c r="F107" s="230"/>
      <c r="G107" s="313"/>
      <c r="H107" s="314"/>
      <c r="I107" s="314"/>
      <c r="J107" s="314"/>
      <c r="K107" s="314"/>
      <c r="L107" s="314"/>
      <c r="M107" s="314"/>
      <c r="N107" s="314"/>
      <c r="O107" s="315"/>
    </row>
    <row r="108" spans="3:15" s="90" customFormat="1" ht="25" customHeight="1" x14ac:dyDescent="0.25">
      <c r="C108" s="128">
        <v>22</v>
      </c>
      <c r="D108" s="129"/>
      <c r="E108" s="127"/>
      <c r="F108" s="230"/>
      <c r="G108" s="313"/>
      <c r="H108" s="314"/>
      <c r="I108" s="314"/>
      <c r="J108" s="314"/>
      <c r="K108" s="314"/>
      <c r="L108" s="314"/>
      <c r="M108" s="314"/>
      <c r="N108" s="314"/>
      <c r="O108" s="315"/>
    </row>
    <row r="109" spans="3:15" s="90" customFormat="1" ht="25" customHeight="1" x14ac:dyDescent="0.25">
      <c r="C109" s="128">
        <v>23</v>
      </c>
      <c r="D109" s="129"/>
      <c r="E109" s="127"/>
      <c r="F109" s="230"/>
      <c r="G109" s="313"/>
      <c r="H109" s="314"/>
      <c r="I109" s="314"/>
      <c r="J109" s="314"/>
      <c r="K109" s="314"/>
      <c r="L109" s="314"/>
      <c r="M109" s="314"/>
      <c r="N109" s="314"/>
      <c r="O109" s="315"/>
    </row>
    <row r="110" spans="3:15" s="90" customFormat="1" ht="25" customHeight="1" x14ac:dyDescent="0.25">
      <c r="C110" s="128">
        <v>24</v>
      </c>
      <c r="D110" s="129"/>
      <c r="E110" s="127"/>
      <c r="F110" s="230"/>
      <c r="G110" s="313"/>
      <c r="H110" s="314"/>
      <c r="I110" s="314"/>
      <c r="J110" s="314"/>
      <c r="K110" s="314"/>
      <c r="L110" s="314"/>
      <c r="M110" s="314"/>
      <c r="N110" s="314"/>
      <c r="O110" s="315"/>
    </row>
    <row r="111" spans="3:15" s="90" customFormat="1" ht="25" customHeight="1" x14ac:dyDescent="0.25">
      <c r="C111" s="128">
        <v>25</v>
      </c>
      <c r="D111" s="129"/>
      <c r="E111" s="127"/>
      <c r="F111" s="230"/>
      <c r="G111" s="313"/>
      <c r="H111" s="314"/>
      <c r="I111" s="314"/>
      <c r="J111" s="314"/>
      <c r="K111" s="314"/>
      <c r="L111" s="314"/>
      <c r="M111" s="314"/>
      <c r="N111" s="314"/>
      <c r="O111" s="315"/>
    </row>
    <row r="112" spans="3:15" s="90" customFormat="1" ht="25" customHeight="1" x14ac:dyDescent="0.25">
      <c r="C112" s="128">
        <v>26</v>
      </c>
      <c r="D112" s="129"/>
      <c r="E112" s="127"/>
      <c r="F112" s="230"/>
      <c r="G112" s="313"/>
      <c r="H112" s="314"/>
      <c r="I112" s="314"/>
      <c r="J112" s="314"/>
      <c r="K112" s="314"/>
      <c r="L112" s="314"/>
      <c r="M112" s="314"/>
      <c r="N112" s="314"/>
      <c r="O112" s="315"/>
    </row>
    <row r="113" spans="3:15" s="90" customFormat="1" ht="25" customHeight="1" x14ac:dyDescent="0.25">
      <c r="C113" s="128">
        <v>27</v>
      </c>
      <c r="D113" s="129"/>
      <c r="E113" s="127"/>
      <c r="F113" s="230"/>
      <c r="G113" s="313"/>
      <c r="H113" s="314"/>
      <c r="I113" s="314"/>
      <c r="J113" s="314"/>
      <c r="K113" s="314"/>
      <c r="L113" s="314"/>
      <c r="M113" s="314"/>
      <c r="N113" s="314"/>
      <c r="O113" s="315"/>
    </row>
    <row r="114" spans="3:15" s="90" customFormat="1" ht="25" customHeight="1" x14ac:dyDescent="0.25">
      <c r="C114" s="128">
        <v>28</v>
      </c>
      <c r="D114" s="129"/>
      <c r="E114" s="127"/>
      <c r="F114" s="230"/>
      <c r="G114" s="313"/>
      <c r="H114" s="314"/>
      <c r="I114" s="314"/>
      <c r="J114" s="314"/>
      <c r="K114" s="314"/>
      <c r="L114" s="314"/>
      <c r="M114" s="314"/>
      <c r="N114" s="314"/>
      <c r="O114" s="315"/>
    </row>
    <row r="115" spans="3:15" s="90" customFormat="1" ht="25" customHeight="1" x14ac:dyDescent="0.25">
      <c r="C115" s="128">
        <v>29</v>
      </c>
      <c r="D115" s="129"/>
      <c r="E115" s="127"/>
      <c r="F115" s="230"/>
      <c r="G115" s="313"/>
      <c r="H115" s="314"/>
      <c r="I115" s="314"/>
      <c r="J115" s="314"/>
      <c r="K115" s="314"/>
      <c r="L115" s="314"/>
      <c r="M115" s="314"/>
      <c r="N115" s="314"/>
      <c r="O115" s="315"/>
    </row>
    <row r="116" spans="3:15" s="90" customFormat="1" ht="25" customHeight="1" x14ac:dyDescent="0.25">
      <c r="C116" s="128">
        <v>30</v>
      </c>
      <c r="D116" s="129"/>
      <c r="E116" s="127"/>
      <c r="F116" s="230"/>
      <c r="G116" s="313"/>
      <c r="H116" s="314"/>
      <c r="I116" s="314"/>
      <c r="J116" s="314"/>
      <c r="K116" s="314"/>
      <c r="L116" s="314"/>
      <c r="M116" s="314"/>
      <c r="N116" s="314"/>
      <c r="O116" s="315"/>
    </row>
    <row r="117" spans="3:15" s="90" customFormat="1" ht="25" customHeight="1" x14ac:dyDescent="0.25">
      <c r="C117" s="128">
        <v>31</v>
      </c>
      <c r="D117" s="129"/>
      <c r="E117" s="127"/>
      <c r="F117" s="230"/>
      <c r="G117" s="313"/>
      <c r="H117" s="314"/>
      <c r="I117" s="314"/>
      <c r="J117" s="314"/>
      <c r="K117" s="314"/>
      <c r="L117" s="314"/>
      <c r="M117" s="314"/>
      <c r="N117" s="314"/>
      <c r="O117" s="315"/>
    </row>
    <row r="118" spans="3:15" s="90" customFormat="1" ht="25" customHeight="1" x14ac:dyDescent="0.25">
      <c r="C118" s="128">
        <v>32</v>
      </c>
      <c r="D118" s="129"/>
      <c r="E118" s="127"/>
      <c r="F118" s="230"/>
      <c r="G118" s="313"/>
      <c r="H118" s="314"/>
      <c r="I118" s="314"/>
      <c r="J118" s="314"/>
      <c r="K118" s="314"/>
      <c r="L118" s="314"/>
      <c r="M118" s="314"/>
      <c r="N118" s="314"/>
      <c r="O118" s="315"/>
    </row>
    <row r="119" spans="3:15" s="90" customFormat="1" ht="25" customHeight="1" x14ac:dyDescent="0.25">
      <c r="C119" s="128">
        <v>33</v>
      </c>
      <c r="D119" s="129"/>
      <c r="E119" s="127"/>
      <c r="F119" s="230"/>
      <c r="G119" s="313"/>
      <c r="H119" s="314"/>
      <c r="I119" s="314"/>
      <c r="J119" s="314"/>
      <c r="K119" s="314"/>
      <c r="L119" s="314"/>
      <c r="M119" s="314"/>
      <c r="N119" s="314"/>
      <c r="O119" s="315"/>
    </row>
    <row r="120" spans="3:15" s="90" customFormat="1" ht="20.149999999999999" customHeight="1" x14ac:dyDescent="0.25">
      <c r="C120" s="128">
        <v>34</v>
      </c>
      <c r="D120" s="129"/>
      <c r="E120" s="127"/>
      <c r="F120" s="230"/>
      <c r="G120" s="313"/>
      <c r="H120" s="314"/>
      <c r="I120" s="314"/>
      <c r="J120" s="314"/>
      <c r="K120" s="314"/>
      <c r="L120" s="314"/>
      <c r="M120" s="314"/>
      <c r="N120" s="314"/>
      <c r="O120" s="315"/>
    </row>
    <row r="121" spans="3:15" s="90" customFormat="1" ht="20.149999999999999" customHeight="1" x14ac:dyDescent="0.25">
      <c r="C121" s="128">
        <v>35</v>
      </c>
      <c r="D121" s="129"/>
      <c r="E121" s="127"/>
      <c r="F121" s="230"/>
      <c r="G121" s="313"/>
      <c r="H121" s="314"/>
      <c r="I121" s="314"/>
      <c r="J121" s="314"/>
      <c r="K121" s="314"/>
      <c r="L121" s="314"/>
      <c r="M121" s="314"/>
      <c r="N121" s="314"/>
      <c r="O121" s="315"/>
    </row>
    <row r="122" spans="3:15" s="90" customFormat="1" ht="20.149999999999999" customHeight="1" x14ac:dyDescent="0.25">
      <c r="C122" s="128">
        <v>36</v>
      </c>
      <c r="D122" s="129"/>
      <c r="E122" s="127"/>
      <c r="F122" s="230"/>
      <c r="G122" s="313"/>
      <c r="H122" s="314"/>
      <c r="I122" s="314"/>
      <c r="J122" s="314"/>
      <c r="K122" s="314"/>
      <c r="L122" s="314"/>
      <c r="M122" s="314"/>
      <c r="N122" s="314"/>
      <c r="O122" s="315"/>
    </row>
    <row r="123" spans="3:15" s="90" customFormat="1" ht="20.149999999999999" customHeight="1" x14ac:dyDescent="0.25">
      <c r="C123" s="128">
        <v>37</v>
      </c>
      <c r="D123" s="129"/>
      <c r="E123" s="127"/>
      <c r="F123" s="230"/>
      <c r="G123" s="313"/>
      <c r="H123" s="314"/>
      <c r="I123" s="314"/>
      <c r="J123" s="314"/>
      <c r="K123" s="314"/>
      <c r="L123" s="314"/>
      <c r="M123" s="314"/>
      <c r="N123" s="314"/>
      <c r="O123" s="315"/>
    </row>
    <row r="124" spans="3:15" s="90" customFormat="1" ht="20.149999999999999" customHeight="1" x14ac:dyDescent="0.25">
      <c r="C124" s="128">
        <v>38</v>
      </c>
      <c r="D124" s="129"/>
      <c r="E124" s="127"/>
      <c r="F124" s="230"/>
      <c r="G124" s="313"/>
      <c r="H124" s="314"/>
      <c r="I124" s="314"/>
      <c r="J124" s="314"/>
      <c r="K124" s="314"/>
      <c r="L124" s="314"/>
      <c r="M124" s="314"/>
      <c r="N124" s="314"/>
      <c r="O124" s="315"/>
    </row>
    <row r="125" spans="3:15" s="90" customFormat="1" ht="20.149999999999999" customHeight="1" x14ac:dyDescent="0.25">
      <c r="C125" s="128">
        <v>39</v>
      </c>
      <c r="D125" s="129"/>
      <c r="E125" s="127"/>
      <c r="F125" s="230"/>
      <c r="G125" s="313"/>
      <c r="H125" s="314"/>
      <c r="I125" s="314"/>
      <c r="J125" s="314"/>
      <c r="K125" s="314"/>
      <c r="L125" s="314"/>
      <c r="M125" s="314"/>
      <c r="N125" s="314"/>
      <c r="O125" s="315"/>
    </row>
    <row r="126" spans="3:15" s="90" customFormat="1" ht="20.149999999999999" customHeight="1" thickBot="1" x14ac:dyDescent="0.3">
      <c r="C126" s="130">
        <v>40</v>
      </c>
      <c r="D126" s="131"/>
      <c r="E126" s="132"/>
      <c r="F126" s="233"/>
      <c r="G126" s="313"/>
      <c r="H126" s="314"/>
      <c r="I126" s="314"/>
      <c r="J126" s="314"/>
      <c r="K126" s="314"/>
      <c r="L126" s="314"/>
      <c r="M126" s="314"/>
      <c r="N126" s="314"/>
      <c r="O126" s="315"/>
    </row>
    <row r="127" spans="3:15" ht="13" thickBot="1" x14ac:dyDescent="0.3">
      <c r="E127" s="40"/>
      <c r="F127" s="11"/>
    </row>
    <row r="128" spans="3:15" ht="13" x14ac:dyDescent="0.25">
      <c r="C128" s="386" t="s">
        <v>104</v>
      </c>
      <c r="D128" s="387"/>
      <c r="E128" s="387"/>
      <c r="F128" s="388"/>
      <c r="H128" s="386" t="str">
        <f>+C128</f>
        <v>Monitoring of former worst performing circuits</v>
      </c>
      <c r="I128" s="387"/>
      <c r="J128" s="387"/>
      <c r="K128" s="387"/>
      <c r="L128" s="388"/>
    </row>
    <row r="129" spans="1:12" x14ac:dyDescent="0.25">
      <c r="C129" s="395" t="s">
        <v>101</v>
      </c>
      <c r="D129" s="367" t="s">
        <v>102</v>
      </c>
      <c r="E129" s="370" t="s">
        <v>105</v>
      </c>
      <c r="F129" s="369" t="s">
        <v>106</v>
      </c>
      <c r="H129" s="368" t="str">
        <f>+C129</f>
        <v>No.</v>
      </c>
      <c r="I129" s="366" t="str">
        <f t="shared" ref="I129" si="5">+D129</f>
        <v>Name and/or identification</v>
      </c>
      <c r="J129" s="366"/>
      <c r="K129" s="366" t="str">
        <f>+E129</f>
        <v>Current year SAIDI</v>
      </c>
      <c r="L129" s="385" t="str">
        <f>+F129</f>
        <v>Last year on the worst performing list</v>
      </c>
    </row>
    <row r="130" spans="1:12" ht="52.5" customHeight="1" x14ac:dyDescent="0.25">
      <c r="A130" s="6"/>
      <c r="C130" s="395"/>
      <c r="D130" s="367"/>
      <c r="E130" s="370"/>
      <c r="F130" s="369"/>
      <c r="H130" s="368"/>
      <c r="I130" s="366"/>
      <c r="J130" s="366"/>
      <c r="K130" s="366"/>
      <c r="L130" s="385"/>
    </row>
    <row r="131" spans="1:12" x14ac:dyDescent="0.25">
      <c r="C131" s="133">
        <v>1</v>
      </c>
      <c r="D131" s="134"/>
      <c r="E131" s="135" t="s">
        <v>23</v>
      </c>
      <c r="F131" s="136"/>
      <c r="H131" s="133">
        <v>41</v>
      </c>
      <c r="I131" s="363"/>
      <c r="J131" s="363"/>
      <c r="K131" s="135"/>
      <c r="L131" s="136"/>
    </row>
    <row r="132" spans="1:12" x14ac:dyDescent="0.25">
      <c r="C132" s="133">
        <v>2</v>
      </c>
      <c r="D132" s="134"/>
      <c r="E132" s="135" t="s">
        <v>23</v>
      </c>
      <c r="F132" s="136"/>
      <c r="H132" s="133">
        <v>42</v>
      </c>
      <c r="I132" s="363"/>
      <c r="J132" s="363"/>
      <c r="K132" s="135"/>
      <c r="L132" s="136"/>
    </row>
    <row r="133" spans="1:12" x14ac:dyDescent="0.25">
      <c r="C133" s="133">
        <v>3</v>
      </c>
      <c r="D133" s="134"/>
      <c r="E133" s="135"/>
      <c r="F133" s="136"/>
      <c r="H133" s="133">
        <v>43</v>
      </c>
      <c r="I133" s="363"/>
      <c r="J133" s="363"/>
      <c r="K133" s="135"/>
      <c r="L133" s="136"/>
    </row>
    <row r="134" spans="1:12" x14ac:dyDescent="0.25">
      <c r="C134" s="133">
        <v>4</v>
      </c>
      <c r="D134" s="134"/>
      <c r="E134" s="137" t="s">
        <v>23</v>
      </c>
      <c r="F134" s="136"/>
      <c r="H134" s="133">
        <v>44</v>
      </c>
      <c r="I134" s="363"/>
      <c r="J134" s="363"/>
      <c r="K134" s="135"/>
      <c r="L134" s="136"/>
    </row>
    <row r="135" spans="1:12" x14ac:dyDescent="0.25">
      <c r="C135" s="133">
        <v>5</v>
      </c>
      <c r="D135" s="134"/>
      <c r="E135" s="135"/>
      <c r="F135" s="136"/>
      <c r="H135" s="133">
        <v>45</v>
      </c>
      <c r="I135" s="363"/>
      <c r="J135" s="363"/>
      <c r="K135" s="135"/>
      <c r="L135" s="136"/>
    </row>
    <row r="136" spans="1:12" x14ac:dyDescent="0.25">
      <c r="C136" s="133">
        <v>6</v>
      </c>
      <c r="D136" s="134"/>
      <c r="E136" s="135"/>
      <c r="F136" s="136"/>
      <c r="H136" s="133">
        <v>46</v>
      </c>
      <c r="I136" s="363"/>
      <c r="J136" s="363"/>
      <c r="K136" s="135"/>
      <c r="L136" s="136"/>
    </row>
    <row r="137" spans="1:12" x14ac:dyDescent="0.25">
      <c r="C137" s="133">
        <v>7</v>
      </c>
      <c r="D137" s="134"/>
      <c r="E137" s="135"/>
      <c r="F137" s="136"/>
      <c r="H137" s="133">
        <v>47</v>
      </c>
      <c r="I137" s="363"/>
      <c r="J137" s="363"/>
      <c r="K137" s="137" t="s">
        <v>23</v>
      </c>
      <c r="L137" s="136"/>
    </row>
    <row r="138" spans="1:12" x14ac:dyDescent="0.25">
      <c r="C138" s="133">
        <v>8</v>
      </c>
      <c r="D138" s="134"/>
      <c r="E138" s="135"/>
      <c r="F138" s="136"/>
      <c r="H138" s="133">
        <v>48</v>
      </c>
      <c r="I138" s="363"/>
      <c r="J138" s="363"/>
      <c r="K138" s="135"/>
      <c r="L138" s="136"/>
    </row>
    <row r="139" spans="1:12" x14ac:dyDescent="0.25">
      <c r="C139" s="133">
        <v>9</v>
      </c>
      <c r="D139" s="134"/>
      <c r="E139" s="135"/>
      <c r="F139" s="136"/>
      <c r="H139" s="133">
        <v>49</v>
      </c>
      <c r="I139" s="363"/>
      <c r="J139" s="363"/>
      <c r="K139" s="135"/>
      <c r="L139" s="136"/>
    </row>
    <row r="140" spans="1:12" x14ac:dyDescent="0.25">
      <c r="C140" s="133">
        <v>10</v>
      </c>
      <c r="D140" s="134"/>
      <c r="E140" s="135"/>
      <c r="F140" s="136"/>
      <c r="H140" s="133">
        <v>50</v>
      </c>
      <c r="I140" s="363"/>
      <c r="J140" s="363"/>
      <c r="K140" s="135"/>
      <c r="L140" s="136"/>
    </row>
    <row r="141" spans="1:12" x14ac:dyDescent="0.25">
      <c r="C141" s="133">
        <v>11</v>
      </c>
      <c r="D141" s="134"/>
      <c r="E141" s="135"/>
      <c r="F141" s="136"/>
      <c r="H141" s="133">
        <v>51</v>
      </c>
      <c r="I141" s="363"/>
      <c r="J141" s="363"/>
      <c r="K141" s="135"/>
      <c r="L141" s="136"/>
    </row>
    <row r="142" spans="1:12" x14ac:dyDescent="0.25">
      <c r="C142" s="133">
        <v>12</v>
      </c>
      <c r="D142" s="134"/>
      <c r="E142" s="135"/>
      <c r="F142" s="136"/>
      <c r="H142" s="133">
        <v>52</v>
      </c>
      <c r="I142" s="363"/>
      <c r="J142" s="363"/>
      <c r="K142" s="135"/>
      <c r="L142" s="136"/>
    </row>
    <row r="143" spans="1:12" x14ac:dyDescent="0.25">
      <c r="C143" s="133">
        <v>13</v>
      </c>
      <c r="D143" s="134"/>
      <c r="E143" s="137" t="s">
        <v>23</v>
      </c>
      <c r="F143" s="136"/>
      <c r="H143" s="133">
        <v>53</v>
      </c>
      <c r="I143" s="363"/>
      <c r="J143" s="363"/>
      <c r="K143" s="135"/>
      <c r="L143" s="136"/>
    </row>
    <row r="144" spans="1:12" x14ac:dyDescent="0.25">
      <c r="C144" s="133">
        <v>14</v>
      </c>
      <c r="D144" s="134"/>
      <c r="E144" s="135"/>
      <c r="F144" s="136"/>
      <c r="H144" s="133">
        <v>54</v>
      </c>
      <c r="I144" s="363"/>
      <c r="J144" s="363"/>
      <c r="K144" s="135"/>
      <c r="L144" s="136"/>
    </row>
    <row r="145" spans="3:12" x14ac:dyDescent="0.25">
      <c r="C145" s="133">
        <v>15</v>
      </c>
      <c r="D145" s="134"/>
      <c r="E145" s="135"/>
      <c r="F145" s="136"/>
      <c r="H145" s="133">
        <v>55</v>
      </c>
      <c r="I145" s="363"/>
      <c r="J145" s="363"/>
      <c r="K145" s="135"/>
      <c r="L145" s="136"/>
    </row>
    <row r="146" spans="3:12" x14ac:dyDescent="0.25">
      <c r="C146" s="133">
        <v>16</v>
      </c>
      <c r="D146" s="134"/>
      <c r="E146" s="135"/>
      <c r="F146" s="136"/>
      <c r="H146" s="133">
        <v>56</v>
      </c>
      <c r="I146" s="365" t="s">
        <v>23</v>
      </c>
      <c r="J146" s="363"/>
      <c r="K146" s="135"/>
      <c r="L146" s="136"/>
    </row>
    <row r="147" spans="3:12" x14ac:dyDescent="0.25">
      <c r="C147" s="133">
        <v>17</v>
      </c>
      <c r="D147" s="134"/>
      <c r="E147" s="135"/>
      <c r="F147" s="136"/>
      <c r="H147" s="133">
        <v>57</v>
      </c>
      <c r="I147" s="363"/>
      <c r="J147" s="363"/>
      <c r="K147" s="135"/>
      <c r="L147" s="136"/>
    </row>
    <row r="148" spans="3:12" x14ac:dyDescent="0.25">
      <c r="C148" s="133">
        <v>18</v>
      </c>
      <c r="D148" s="134"/>
      <c r="E148" s="135"/>
      <c r="F148" s="136"/>
      <c r="H148" s="133">
        <v>58</v>
      </c>
      <c r="I148" s="363"/>
      <c r="J148" s="363"/>
      <c r="K148" s="135"/>
      <c r="L148" s="136"/>
    </row>
    <row r="149" spans="3:12" x14ac:dyDescent="0.25">
      <c r="C149" s="133">
        <v>19</v>
      </c>
      <c r="D149" s="134"/>
      <c r="E149" s="135"/>
      <c r="F149" s="136"/>
      <c r="H149" s="133">
        <v>59</v>
      </c>
      <c r="I149" s="363"/>
      <c r="J149" s="363"/>
      <c r="K149" s="135"/>
      <c r="L149" s="136"/>
    </row>
    <row r="150" spans="3:12" x14ac:dyDescent="0.25">
      <c r="C150" s="133">
        <v>20</v>
      </c>
      <c r="D150" s="134"/>
      <c r="E150" s="135"/>
      <c r="F150" s="136"/>
      <c r="H150" s="133">
        <v>60</v>
      </c>
      <c r="I150" s="363"/>
      <c r="J150" s="363"/>
      <c r="K150" s="137" t="s">
        <v>23</v>
      </c>
      <c r="L150" s="136"/>
    </row>
    <row r="151" spans="3:12" x14ac:dyDescent="0.25">
      <c r="C151" s="133">
        <v>21</v>
      </c>
      <c r="D151" s="134"/>
      <c r="E151" s="135"/>
      <c r="F151" s="136"/>
      <c r="H151" s="133">
        <v>61</v>
      </c>
      <c r="I151" s="363"/>
      <c r="J151" s="363"/>
      <c r="K151" s="135"/>
      <c r="L151" s="136"/>
    </row>
    <row r="152" spans="3:12" x14ac:dyDescent="0.25">
      <c r="C152" s="133">
        <v>22</v>
      </c>
      <c r="D152" s="134"/>
      <c r="E152" s="135"/>
      <c r="F152" s="136"/>
      <c r="H152" s="133">
        <v>62</v>
      </c>
      <c r="I152" s="363"/>
      <c r="J152" s="363"/>
      <c r="K152" s="135"/>
      <c r="L152" s="136"/>
    </row>
    <row r="153" spans="3:12" x14ac:dyDescent="0.25">
      <c r="C153" s="133">
        <v>23</v>
      </c>
      <c r="D153" s="134"/>
      <c r="E153" s="135"/>
      <c r="F153" s="136"/>
      <c r="H153" s="133">
        <v>63</v>
      </c>
      <c r="I153" s="363"/>
      <c r="J153" s="363"/>
      <c r="K153" s="135"/>
      <c r="L153" s="136"/>
    </row>
    <row r="154" spans="3:12" x14ac:dyDescent="0.25">
      <c r="C154" s="133">
        <v>24</v>
      </c>
      <c r="D154" s="134"/>
      <c r="E154" s="135"/>
      <c r="F154" s="136"/>
      <c r="H154" s="133">
        <v>64</v>
      </c>
      <c r="I154" s="363"/>
      <c r="J154" s="363"/>
      <c r="K154" s="135"/>
      <c r="L154" s="136"/>
    </row>
    <row r="155" spans="3:12" x14ac:dyDescent="0.25">
      <c r="C155" s="133">
        <v>25</v>
      </c>
      <c r="D155" s="134"/>
      <c r="E155" s="135"/>
      <c r="F155" s="138" t="s">
        <v>23</v>
      </c>
      <c r="H155" s="133">
        <v>65</v>
      </c>
      <c r="I155" s="363"/>
      <c r="J155" s="363"/>
      <c r="K155" s="135"/>
      <c r="L155" s="136"/>
    </row>
    <row r="156" spans="3:12" x14ac:dyDescent="0.25">
      <c r="C156" s="133">
        <v>26</v>
      </c>
      <c r="D156" s="134"/>
      <c r="E156" s="135"/>
      <c r="F156" s="136"/>
      <c r="H156" s="133">
        <v>66</v>
      </c>
      <c r="I156" s="363"/>
      <c r="J156" s="363"/>
      <c r="K156" s="135"/>
      <c r="L156" s="136"/>
    </row>
    <row r="157" spans="3:12" x14ac:dyDescent="0.25">
      <c r="C157" s="133">
        <v>27</v>
      </c>
      <c r="D157" s="134"/>
      <c r="E157" s="135"/>
      <c r="F157" s="136"/>
      <c r="H157" s="133">
        <v>67</v>
      </c>
      <c r="I157" s="363"/>
      <c r="J157" s="363"/>
      <c r="K157" s="135"/>
      <c r="L157" s="136"/>
    </row>
    <row r="158" spans="3:12" x14ac:dyDescent="0.25">
      <c r="C158" s="133">
        <v>28</v>
      </c>
      <c r="D158" s="134"/>
      <c r="E158" s="135"/>
      <c r="F158" s="136"/>
      <c r="H158" s="133">
        <v>68</v>
      </c>
      <c r="I158" s="363"/>
      <c r="J158" s="363"/>
      <c r="K158" s="135"/>
      <c r="L158" s="136"/>
    </row>
    <row r="159" spans="3:12" x14ac:dyDescent="0.25">
      <c r="C159" s="133">
        <v>29</v>
      </c>
      <c r="D159" s="134"/>
      <c r="E159" s="135"/>
      <c r="F159" s="136"/>
      <c r="H159" s="133">
        <v>69</v>
      </c>
      <c r="I159" s="363"/>
      <c r="J159" s="363"/>
      <c r="K159" s="135"/>
      <c r="L159" s="136"/>
    </row>
    <row r="160" spans="3:12" x14ac:dyDescent="0.25">
      <c r="C160" s="133">
        <v>30</v>
      </c>
      <c r="D160" s="134"/>
      <c r="E160" s="135"/>
      <c r="F160" s="136"/>
      <c r="H160" s="133">
        <v>70</v>
      </c>
      <c r="I160" s="363"/>
      <c r="J160" s="363"/>
      <c r="K160" s="135"/>
      <c r="L160" s="136"/>
    </row>
    <row r="161" spans="2:12" x14ac:dyDescent="0.25">
      <c r="C161" s="133">
        <v>31</v>
      </c>
      <c r="D161" s="134"/>
      <c r="E161" s="135"/>
      <c r="F161" s="136"/>
      <c r="H161" s="133">
        <v>71</v>
      </c>
      <c r="I161" s="363"/>
      <c r="J161" s="363"/>
      <c r="K161" s="135"/>
      <c r="L161" s="136"/>
    </row>
    <row r="162" spans="2:12" x14ac:dyDescent="0.25">
      <c r="C162" s="133">
        <v>32</v>
      </c>
      <c r="D162" s="134"/>
      <c r="E162" s="135"/>
      <c r="F162" s="136"/>
      <c r="H162" s="133">
        <v>72</v>
      </c>
      <c r="I162" s="363"/>
      <c r="J162" s="363"/>
      <c r="K162" s="135"/>
      <c r="L162" s="136"/>
    </row>
    <row r="163" spans="2:12" x14ac:dyDescent="0.25">
      <c r="C163" s="133">
        <v>33</v>
      </c>
      <c r="D163" s="134"/>
      <c r="E163" s="135"/>
      <c r="F163" s="136"/>
      <c r="H163" s="133">
        <v>73</v>
      </c>
      <c r="I163" s="363"/>
      <c r="J163" s="363"/>
      <c r="K163" s="135"/>
      <c r="L163" s="136"/>
    </row>
    <row r="164" spans="2:12" x14ac:dyDescent="0.25">
      <c r="C164" s="133">
        <v>34</v>
      </c>
      <c r="D164" s="134"/>
      <c r="E164" s="135"/>
      <c r="F164" s="136"/>
      <c r="H164" s="133">
        <v>74</v>
      </c>
      <c r="I164" s="363"/>
      <c r="J164" s="363"/>
      <c r="K164" s="135"/>
      <c r="L164" s="136"/>
    </row>
    <row r="165" spans="2:12" x14ac:dyDescent="0.25">
      <c r="C165" s="133">
        <v>35</v>
      </c>
      <c r="D165" s="134"/>
      <c r="E165" s="135"/>
      <c r="F165" s="136"/>
      <c r="H165" s="133">
        <v>75</v>
      </c>
      <c r="I165" s="363"/>
      <c r="J165" s="363"/>
      <c r="K165" s="135"/>
      <c r="L165" s="136"/>
    </row>
    <row r="166" spans="2:12" x14ac:dyDescent="0.25">
      <c r="C166" s="133">
        <v>36</v>
      </c>
      <c r="D166" s="134"/>
      <c r="E166" s="135"/>
      <c r="F166" s="136"/>
      <c r="H166" s="133">
        <v>76</v>
      </c>
      <c r="I166" s="363"/>
      <c r="J166" s="363"/>
      <c r="K166" s="135"/>
      <c r="L166" s="136"/>
    </row>
    <row r="167" spans="2:12" x14ac:dyDescent="0.25">
      <c r="C167" s="133">
        <v>37</v>
      </c>
      <c r="D167" s="134"/>
      <c r="E167" s="135"/>
      <c r="F167" s="136"/>
      <c r="H167" s="133">
        <v>77</v>
      </c>
      <c r="I167" s="363"/>
      <c r="J167" s="363"/>
      <c r="K167" s="135"/>
      <c r="L167" s="136"/>
    </row>
    <row r="168" spans="2:12" x14ac:dyDescent="0.25">
      <c r="C168" s="133">
        <v>38</v>
      </c>
      <c r="D168" s="134"/>
      <c r="E168" s="135"/>
      <c r="F168" s="136"/>
      <c r="H168" s="133">
        <v>78</v>
      </c>
      <c r="I168" s="363"/>
      <c r="J168" s="363"/>
      <c r="K168" s="135"/>
      <c r="L168" s="136"/>
    </row>
    <row r="169" spans="2:12" x14ac:dyDescent="0.25">
      <c r="C169" s="133">
        <v>39</v>
      </c>
      <c r="D169" s="134"/>
      <c r="E169" s="135"/>
      <c r="F169" s="136"/>
      <c r="H169" s="133">
        <v>79</v>
      </c>
      <c r="I169" s="363"/>
      <c r="J169" s="363"/>
      <c r="K169" s="135"/>
      <c r="L169" s="136"/>
    </row>
    <row r="170" spans="2:12" ht="13" thickBot="1" x14ac:dyDescent="0.3">
      <c r="C170" s="139">
        <v>40</v>
      </c>
      <c r="D170" s="140"/>
      <c r="E170" s="141"/>
      <c r="F170" s="142"/>
      <c r="H170" s="139">
        <v>80</v>
      </c>
      <c r="I170" s="364"/>
      <c r="J170" s="364"/>
      <c r="K170" s="141"/>
      <c r="L170" s="142"/>
    </row>
    <row r="172" spans="2:12" ht="13" x14ac:dyDescent="0.3">
      <c r="B172" s="5" t="s">
        <v>23</v>
      </c>
    </row>
  </sheetData>
  <customSheetViews>
    <customSheetView guid="{A59B6293-D9A2-45C9-A3A8-F2EE1EF5E6D2}" scale="85" showPageBreaks="1" showGridLines="0" printArea="1">
      <selection activeCell="S19" sqref="S19"/>
      <rowBreaks count="4" manualBreakCount="4">
        <brk id="39" max="17" man="1"/>
        <brk id="74" max="17" man="1"/>
        <brk id="127" max="17" man="1"/>
        <brk id="171" max="17" man="1"/>
      </rowBreaks>
      <pageMargins left="0" right="0" top="0" bottom="0" header="0" footer="0"/>
      <pageSetup scale="59" fitToHeight="30" orientation="landscape" r:id="rId1"/>
      <headerFooter alignWithMargins="0">
        <oddHeader xml:space="preserve">&amp;C&amp;"Arial Black,Bold"&amp;12Rule 002 - Service &amp;"Arial Black,Regular"Quality and Reliability Performance Monitoring and Reporting 
for Owners of Electric Distribution Systems&amp;R 
</oddHeader>
        <oddFooter>&amp;R&amp;9Printed:  &amp;D
Page &amp;P of &amp;N</oddFooter>
      </headerFooter>
    </customSheetView>
    <customSheetView guid="{7113CC31-AA11-4DEF-8815-438C962158E5}" scale="70" showPageBreaks="1" printArea="1" view="pageBreakPreview" topLeftCell="A25">
      <selection activeCell="Q54" sqref="Q54"/>
      <rowBreaks count="7" manualBreakCount="7">
        <brk id="26" max="17" man="1"/>
        <brk id="62" max="17" man="1"/>
        <brk id="104" max="17" man="1"/>
        <brk id="138" max="17" man="1"/>
        <brk id="183" max="17" man="1"/>
        <brk id="241" max="17" man="1"/>
        <brk id="278" max="17" man="1"/>
      </rowBreaks>
      <pageMargins left="0" right="0" top="0" bottom="0" header="0" footer="0"/>
      <pageSetup scale="53" fitToHeight="15" orientation="landscape" horizontalDpi="300" verticalDpi="300" r:id="rId2"/>
      <headerFooter alignWithMargins="0">
        <oddHeader xml:space="preserve">&amp;C&amp;"Arial Black,Bold"&amp;12Rule 002 - Service &amp;"Arial Black,Regular"Quality and Reliability Performance Monitoring and Reporting 
for Owners of Electric Distribution Systems&amp;R 
</oddHeader>
        <oddFooter>&amp;R&amp;9Printed:  &amp;D
Page &amp;P of &amp;N</oddFooter>
      </headerFooter>
    </customSheetView>
  </customSheetViews>
  <mergeCells count="158">
    <mergeCell ref="B55:F55"/>
    <mergeCell ref="B52:F52"/>
    <mergeCell ref="B53:F53"/>
    <mergeCell ref="B54:F54"/>
    <mergeCell ref="B60:E62"/>
    <mergeCell ref="F60:J60"/>
    <mergeCell ref="B63:E63"/>
    <mergeCell ref="G85:O86"/>
    <mergeCell ref="F85:F86"/>
    <mergeCell ref="D129:D130"/>
    <mergeCell ref="H129:H130"/>
    <mergeCell ref="G77:H77"/>
    <mergeCell ref="F129:F130"/>
    <mergeCell ref="E129:E130"/>
    <mergeCell ref="A1:T1"/>
    <mergeCell ref="G42:S42"/>
    <mergeCell ref="B64:E64"/>
    <mergeCell ref="B18:E18"/>
    <mergeCell ref="B17:E17"/>
    <mergeCell ref="R12:R14"/>
    <mergeCell ref="B15:E15"/>
    <mergeCell ref="F26:N27"/>
    <mergeCell ref="L129:L130"/>
    <mergeCell ref="I129:J130"/>
    <mergeCell ref="H128:L128"/>
    <mergeCell ref="G78:H78"/>
    <mergeCell ref="B77:D79"/>
    <mergeCell ref="D85:D86"/>
    <mergeCell ref="C129:C130"/>
    <mergeCell ref="C128:F128"/>
    <mergeCell ref="D2:E2"/>
    <mergeCell ref="A2:C2"/>
    <mergeCell ref="B68:E70"/>
    <mergeCell ref="K129:K130"/>
    <mergeCell ref="I137:J137"/>
    <mergeCell ref="I138:J138"/>
    <mergeCell ref="I131:J131"/>
    <mergeCell ref="I132:J132"/>
    <mergeCell ref="I133:J133"/>
    <mergeCell ref="G87:O87"/>
    <mergeCell ref="G88:O88"/>
    <mergeCell ref="G89:O89"/>
    <mergeCell ref="G90:O90"/>
    <mergeCell ref="G91:O91"/>
    <mergeCell ref="G92:O92"/>
    <mergeCell ref="G93:O93"/>
    <mergeCell ref="G94:O94"/>
    <mergeCell ref="G95:O95"/>
    <mergeCell ref="G96:O96"/>
    <mergeCell ref="G97:O97"/>
    <mergeCell ref="G98:O98"/>
    <mergeCell ref="G103:O103"/>
    <mergeCell ref="G104:O104"/>
    <mergeCell ref="G105:O105"/>
    <mergeCell ref="G106:O106"/>
    <mergeCell ref="G107:O107"/>
    <mergeCell ref="G126:O126"/>
    <mergeCell ref="I139:J139"/>
    <mergeCell ref="I140:J140"/>
    <mergeCell ref="I141:J141"/>
    <mergeCell ref="I142:J142"/>
    <mergeCell ref="I143:J143"/>
    <mergeCell ref="I134:J134"/>
    <mergeCell ref="I135:J135"/>
    <mergeCell ref="I144:J144"/>
    <mergeCell ref="I145:J145"/>
    <mergeCell ref="I136:J136"/>
    <mergeCell ref="I146:J146"/>
    <mergeCell ref="I147:J147"/>
    <mergeCell ref="I148:J148"/>
    <mergeCell ref="I149:J149"/>
    <mergeCell ref="I150:J150"/>
    <mergeCell ref="I151:J151"/>
    <mergeCell ref="I152:J152"/>
    <mergeCell ref="I153:J153"/>
    <mergeCell ref="I154:J154"/>
    <mergeCell ref="I164:J164"/>
    <mergeCell ref="I165:J165"/>
    <mergeCell ref="I166:J166"/>
    <mergeCell ref="I167:J167"/>
    <mergeCell ref="I168:J168"/>
    <mergeCell ref="I169:J169"/>
    <mergeCell ref="I170:J170"/>
    <mergeCell ref="I155:J155"/>
    <mergeCell ref="I156:J156"/>
    <mergeCell ref="I157:J157"/>
    <mergeCell ref="I158:J158"/>
    <mergeCell ref="I159:J159"/>
    <mergeCell ref="I160:J160"/>
    <mergeCell ref="I161:J161"/>
    <mergeCell ref="I162:J162"/>
    <mergeCell ref="I163:J163"/>
    <mergeCell ref="C85:C86"/>
    <mergeCell ref="B16:E16"/>
    <mergeCell ref="B14:E14"/>
    <mergeCell ref="B28:C28"/>
    <mergeCell ref="B29:C29"/>
    <mergeCell ref="B30:C30"/>
    <mergeCell ref="B31:C31"/>
    <mergeCell ref="B32:C32"/>
    <mergeCell ref="B33:C33"/>
    <mergeCell ref="B34:C34"/>
    <mergeCell ref="B35:C35"/>
    <mergeCell ref="B36:C36"/>
    <mergeCell ref="E85:E86"/>
    <mergeCell ref="B71:E71"/>
    <mergeCell ref="B72:E72"/>
    <mergeCell ref="B80:D80"/>
    <mergeCell ref="B81:D81"/>
    <mergeCell ref="B65:E65"/>
    <mergeCell ref="B19:E19"/>
    <mergeCell ref="B66:E66"/>
    <mergeCell ref="B49:F49"/>
    <mergeCell ref="B46:F46"/>
    <mergeCell ref="B47:F47"/>
    <mergeCell ref="B48:F48"/>
    <mergeCell ref="G122:O122"/>
    <mergeCell ref="G123:O123"/>
    <mergeCell ref="G124:O124"/>
    <mergeCell ref="G125:O125"/>
    <mergeCell ref="S11:S18"/>
    <mergeCell ref="E77:F77"/>
    <mergeCell ref="C83:O84"/>
    <mergeCell ref="O78:O79"/>
    <mergeCell ref="I78:J78"/>
    <mergeCell ref="M77:N77"/>
    <mergeCell ref="M78:N78"/>
    <mergeCell ref="K78:L78"/>
    <mergeCell ref="K77:L77"/>
    <mergeCell ref="I77:J77"/>
    <mergeCell ref="B45:S45"/>
    <mergeCell ref="B51:S51"/>
    <mergeCell ref="B42:F43"/>
    <mergeCell ref="B24:D24"/>
    <mergeCell ref="B26:D26"/>
    <mergeCell ref="B37:C37"/>
    <mergeCell ref="E78:F78"/>
    <mergeCell ref="B11:E13"/>
    <mergeCell ref="B27:D27"/>
    <mergeCell ref="F11:R11"/>
    <mergeCell ref="G113:O113"/>
    <mergeCell ref="G114:O114"/>
    <mergeCell ref="G115:O115"/>
    <mergeCell ref="G116:O116"/>
    <mergeCell ref="G117:O117"/>
    <mergeCell ref="G118:O118"/>
    <mergeCell ref="G119:O119"/>
    <mergeCell ref="G120:O120"/>
    <mergeCell ref="G121:O121"/>
    <mergeCell ref="G99:O99"/>
    <mergeCell ref="G100:O100"/>
    <mergeCell ref="G101:O101"/>
    <mergeCell ref="G102:O102"/>
    <mergeCell ref="G108:O108"/>
    <mergeCell ref="G109:O109"/>
    <mergeCell ref="G110:O110"/>
    <mergeCell ref="G111:O111"/>
    <mergeCell ref="G112:O112"/>
  </mergeCells>
  <phoneticPr fontId="2" type="noConversion"/>
  <pageMargins left="0.61" right="0.68" top="0.77" bottom="0.5" header="0.44" footer="0.25"/>
  <pageSetup scale="59" fitToHeight="30" orientation="landscape" r:id="rId3"/>
  <headerFooter alignWithMargins="0">
    <oddHeader xml:space="preserve">&amp;C&amp;"Arial Black,Bold"&amp;12Rule 002 - Service &amp;"Arial Black,Regular"Quality and Reliability Performance Monitoring and Reporting 
for Owners of Electric Distribution Systems&amp;R 
</oddHeader>
    <oddFooter>&amp;R&amp;9Printed:  &amp;D
Page &amp;P of &amp;N</oddFooter>
  </headerFooter>
  <rowBreaks count="4" manualBreakCount="4">
    <brk id="39" max="17" man="1"/>
    <brk id="74" max="17" man="1"/>
    <brk id="127" max="17" man="1"/>
    <brk id="171"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2:Q117"/>
  <sheetViews>
    <sheetView workbookViewId="0">
      <selection activeCell="H49" sqref="H49"/>
    </sheetView>
  </sheetViews>
  <sheetFormatPr defaultRowHeight="12.5" x14ac:dyDescent="0.25"/>
  <cols>
    <col min="1" max="1" width="19.81640625" customWidth="1"/>
  </cols>
  <sheetData>
    <row r="2" spans="1:16" x14ac:dyDescent="0.25">
      <c r="A2" t="str">
        <f>"4.1.1 Monthly billing and meter reading performance - 
Percentage of sites billed
by month, for "&amp;Year</f>
        <v xml:space="preserve">4.1.1 Monthly billing and meter reading performance - 
Percentage of sites billed
by month, for  </v>
      </c>
    </row>
    <row r="4" spans="1:16" x14ac:dyDescent="0.25">
      <c r="A4" t="str">
        <f>"4.1.1 Monthly billing and meter reading performance - 
Percentage of billed sites without actual (MDM) meter readings by month, for "&amp;Year</f>
        <v xml:space="preserve">4.1.1 Monthly billing and meter reading performance - 
Percentage of billed sites without actual (MDM) meter readings by month, for  </v>
      </c>
    </row>
    <row r="5" spans="1:16" x14ac:dyDescent="0.25">
      <c r="A5" s="28" t="s">
        <v>107</v>
      </c>
      <c r="E5" s="29">
        <v>0.1</v>
      </c>
      <c r="F5" s="29">
        <v>0.1</v>
      </c>
      <c r="G5" s="29">
        <v>0.1</v>
      </c>
      <c r="H5" s="29">
        <v>0.1</v>
      </c>
      <c r="I5" s="29">
        <v>0.1</v>
      </c>
      <c r="J5" s="29">
        <v>0.1</v>
      </c>
      <c r="K5" s="29">
        <v>0.1</v>
      </c>
      <c r="L5" s="29">
        <v>0.1</v>
      </c>
      <c r="M5" s="29">
        <v>0.1</v>
      </c>
      <c r="N5" s="29">
        <v>0.1</v>
      </c>
      <c r="O5" s="29">
        <v>0.1</v>
      </c>
      <c r="P5" s="29">
        <v>0.1</v>
      </c>
    </row>
    <row r="6" spans="1:16" x14ac:dyDescent="0.25">
      <c r="A6" s="28" t="s">
        <v>108</v>
      </c>
      <c r="E6" s="27" t="e">
        <f>+'Annual Report'!#REF!</f>
        <v>#REF!</v>
      </c>
      <c r="F6" s="27" t="e">
        <f>+'Annual Report'!#REF!</f>
        <v>#REF!</v>
      </c>
      <c r="G6" s="27" t="e">
        <f>+'Annual Report'!#REF!</f>
        <v>#REF!</v>
      </c>
      <c r="H6" s="27" t="e">
        <f>+'Annual Report'!#REF!</f>
        <v>#REF!</v>
      </c>
      <c r="I6" s="27" t="e">
        <f>+'Annual Report'!#REF!</f>
        <v>#REF!</v>
      </c>
      <c r="J6" s="27" t="e">
        <f>+'Annual Report'!#REF!</f>
        <v>#REF!</v>
      </c>
      <c r="K6" s="27" t="e">
        <f>+'Annual Report'!#REF!</f>
        <v>#REF!</v>
      </c>
      <c r="L6" s="27" t="e">
        <f>+'Annual Report'!#REF!</f>
        <v>#REF!</v>
      </c>
      <c r="M6" s="27" t="e">
        <f>+'Annual Report'!#REF!</f>
        <v>#REF!</v>
      </c>
      <c r="N6" s="27" t="e">
        <f>+'Annual Report'!#REF!</f>
        <v>#REF!</v>
      </c>
      <c r="O6" s="27" t="e">
        <f>+'Annual Report'!#REF!</f>
        <v>#REF!</v>
      </c>
      <c r="P6" s="27" t="e">
        <f>+'Annual Report'!#REF!</f>
        <v>#REF!</v>
      </c>
    </row>
    <row r="8" spans="1:16" x14ac:dyDescent="0.25">
      <c r="A8" t="str">
        <f>"4.1.2 Cumulative meters not read within three months 
and not read within one year  
as of the end of each quarter in "&amp;Year</f>
        <v xml:space="preserve">4.1.2 Cumulative meters not read within three months 
and not read within one year  
as of the end of each quarter in  </v>
      </c>
    </row>
    <row r="9" spans="1:16" x14ac:dyDescent="0.25">
      <c r="A9" s="28" t="s">
        <v>109</v>
      </c>
      <c r="E9" s="32">
        <f>+'Six-month Report'!$G$27</f>
        <v>0</v>
      </c>
      <c r="F9" s="32" t="e">
        <f>+#REF!</f>
        <v>#REF!</v>
      </c>
      <c r="G9" s="32" t="e">
        <f>+#REF!</f>
        <v>#REF!</v>
      </c>
      <c r="H9" s="32" t="e">
        <f>+#REF!</f>
        <v>#REF!</v>
      </c>
    </row>
    <row r="10" spans="1:16" x14ac:dyDescent="0.25">
      <c r="A10" s="28" t="s">
        <v>110</v>
      </c>
      <c r="E10" s="32">
        <f>+'Six-month Report'!$G$30</f>
        <v>0</v>
      </c>
      <c r="F10" s="32" t="e">
        <f>+#REF!</f>
        <v>#REF!</v>
      </c>
      <c r="G10" s="32" t="e">
        <f>+#REF!</f>
        <v>#REF!</v>
      </c>
      <c r="H10" s="32" t="e">
        <f>+#REF!</f>
        <v>#REF!</v>
      </c>
    </row>
    <row r="12" spans="1:16" x14ac:dyDescent="0.25">
      <c r="A12" t="str">
        <f>"4.1.3 Identified meter errors  
 by quarter, "&amp;Year</f>
        <v xml:space="preserve">4.1.3 Identified meter errors  
 by quarter,  </v>
      </c>
    </row>
    <row r="13" spans="1:16" x14ac:dyDescent="0.25">
      <c r="A13" s="28" t="e">
        <f>+'Six-month Report'!#REF!</f>
        <v>#REF!</v>
      </c>
      <c r="C13" s="33" t="e">
        <f>+'Six-month Report'!#REF!</f>
        <v>#REF!</v>
      </c>
      <c r="D13" s="33" t="e">
        <f>+#REF!</f>
        <v>#REF!</v>
      </c>
      <c r="E13" s="33" t="e">
        <f>+#REF!</f>
        <v>#REF!</v>
      </c>
      <c r="F13" s="33" t="e">
        <f>+#REF!</f>
        <v>#REF!</v>
      </c>
      <c r="G13" s="33"/>
      <c r="H13" s="33"/>
    </row>
    <row r="14" spans="1:16" x14ac:dyDescent="0.25">
      <c r="A14" s="28" t="e">
        <f>+'Six-month Report'!#REF!</f>
        <v>#REF!</v>
      </c>
      <c r="C14" s="33" t="e">
        <f>+'Six-month Report'!#REF!</f>
        <v>#REF!</v>
      </c>
      <c r="D14" s="33" t="e">
        <f>+#REF!</f>
        <v>#REF!</v>
      </c>
      <c r="E14" s="33" t="e">
        <f>+#REF!</f>
        <v>#REF!</v>
      </c>
      <c r="F14" s="33" t="e">
        <f>+#REF!</f>
        <v>#REF!</v>
      </c>
      <c r="G14" s="33"/>
      <c r="H14" s="33"/>
    </row>
    <row r="15" spans="1:16" x14ac:dyDescent="0.25">
      <c r="A15" s="28" t="e">
        <f>+'Six-month Report'!#REF!</f>
        <v>#REF!</v>
      </c>
      <c r="C15" s="33" t="e">
        <f>+'Six-month Report'!#REF!</f>
        <v>#REF!</v>
      </c>
      <c r="D15" s="33" t="e">
        <f>+#REF!</f>
        <v>#REF!</v>
      </c>
      <c r="E15" s="33" t="e">
        <f>+#REF!</f>
        <v>#REF!</v>
      </c>
      <c r="F15" s="33" t="e">
        <f>+#REF!</f>
        <v>#REF!</v>
      </c>
      <c r="G15" s="33"/>
      <c r="H15" s="33"/>
    </row>
    <row r="17" spans="1:17" x14ac:dyDescent="0.25">
      <c r="A17" t="str">
        <f>"4.1.4 Currency of tariff bill file content
"&amp;Year</f>
        <v xml:space="preserve">4.1.4 Currency of tariff bill file content
 </v>
      </c>
    </row>
    <row r="18" spans="1:17" x14ac:dyDescent="0.25">
      <c r="A18" s="31" t="s">
        <v>30</v>
      </c>
      <c r="E18" s="29" t="e">
        <f>+'Annual Report'!#REF!</f>
        <v>#REF!</v>
      </c>
      <c r="F18" s="29" t="e">
        <f>+'Annual Report'!#REF!</f>
        <v>#REF!</v>
      </c>
      <c r="G18" s="29" t="e">
        <f>+'Annual Report'!#REF!</f>
        <v>#REF!</v>
      </c>
      <c r="H18" s="29" t="e">
        <f>+'Annual Report'!#REF!</f>
        <v>#REF!</v>
      </c>
      <c r="I18" s="29" t="e">
        <f>+'Annual Report'!#REF!</f>
        <v>#REF!</v>
      </c>
      <c r="J18" s="29" t="e">
        <f>+'Annual Report'!#REF!</f>
        <v>#REF!</v>
      </c>
      <c r="K18" s="29" t="e">
        <f>+'Annual Report'!#REF!</f>
        <v>#REF!</v>
      </c>
      <c r="L18" s="29" t="e">
        <f>+'Annual Report'!#REF!</f>
        <v>#REF!</v>
      </c>
      <c r="M18" s="29" t="e">
        <f>+'Annual Report'!#REF!</f>
        <v>#REF!</v>
      </c>
      <c r="N18" s="29" t="e">
        <f>+'Annual Report'!#REF!</f>
        <v>#REF!</v>
      </c>
      <c r="O18" s="29" t="e">
        <f>+'Annual Report'!#REF!</f>
        <v>#REF!</v>
      </c>
      <c r="P18" s="29" t="e">
        <f>+'Annual Report'!#REF!</f>
        <v>#REF!</v>
      </c>
      <c r="Q18" s="29"/>
    </row>
    <row r="19" spans="1:17" x14ac:dyDescent="0.25">
      <c r="A19" s="28" t="s">
        <v>108</v>
      </c>
      <c r="E19" s="27" t="e">
        <f>+'Annual Report'!#REF!</f>
        <v>#REF!</v>
      </c>
      <c r="F19" s="27" t="e">
        <f>+'Annual Report'!#REF!</f>
        <v>#REF!</v>
      </c>
      <c r="G19" s="27" t="e">
        <f>+'Annual Report'!#REF!</f>
        <v>#REF!</v>
      </c>
      <c r="H19" s="27" t="e">
        <f>+'Annual Report'!#REF!</f>
        <v>#REF!</v>
      </c>
      <c r="I19" s="27" t="e">
        <f>+'Annual Report'!#REF!</f>
        <v>#REF!</v>
      </c>
      <c r="J19" s="27" t="e">
        <f>+'Annual Report'!#REF!</f>
        <v>#REF!</v>
      </c>
      <c r="K19" s="27" t="e">
        <f>+'Annual Report'!#REF!</f>
        <v>#REF!</v>
      </c>
      <c r="L19" s="27" t="e">
        <f>+'Annual Report'!#REF!</f>
        <v>#REF!</v>
      </c>
      <c r="M19" s="27" t="e">
        <f>+'Annual Report'!#REF!</f>
        <v>#REF!</v>
      </c>
      <c r="N19" s="27" t="e">
        <f>+'Annual Report'!#REF!</f>
        <v>#REF!</v>
      </c>
      <c r="O19" s="27" t="e">
        <f>+'Annual Report'!#REF!</f>
        <v>#REF!</v>
      </c>
      <c r="P19" s="27" t="e">
        <f>+'Annual Report'!#REF!</f>
        <v>#REF!</v>
      </c>
    </row>
    <row r="21" spans="1:17" x14ac:dyDescent="0.25">
      <c r="A21" t="str">
        <f>"4.1.5 Tariff bill file completeness
"&amp;Year</f>
        <v xml:space="preserve">4.1.5 Tariff bill file completeness
 </v>
      </c>
    </row>
    <row r="22" spans="1:17" x14ac:dyDescent="0.25">
      <c r="A22" s="31" t="s">
        <v>30</v>
      </c>
      <c r="E22" s="29" t="e">
        <f>+'Annual Report'!#REF!</f>
        <v>#REF!</v>
      </c>
      <c r="F22" s="29" t="e">
        <f>+'Annual Report'!#REF!</f>
        <v>#REF!</v>
      </c>
      <c r="G22" s="29" t="e">
        <f>+'Annual Report'!#REF!</f>
        <v>#REF!</v>
      </c>
      <c r="H22" s="29" t="e">
        <f>+'Annual Report'!#REF!</f>
        <v>#REF!</v>
      </c>
      <c r="I22" s="29" t="e">
        <f>+'Annual Report'!#REF!</f>
        <v>#REF!</v>
      </c>
      <c r="J22" s="29" t="e">
        <f>+'Annual Report'!#REF!</f>
        <v>#REF!</v>
      </c>
      <c r="K22" s="29" t="e">
        <f>+'Annual Report'!#REF!</f>
        <v>#REF!</v>
      </c>
      <c r="L22" s="29" t="e">
        <f>+'Annual Report'!#REF!</f>
        <v>#REF!</v>
      </c>
      <c r="M22" s="29" t="e">
        <f>+'Annual Report'!#REF!</f>
        <v>#REF!</v>
      </c>
      <c r="N22" s="29" t="e">
        <f>+'Annual Report'!#REF!</f>
        <v>#REF!</v>
      </c>
      <c r="O22" s="29" t="e">
        <f>+'Annual Report'!#REF!</f>
        <v>#REF!</v>
      </c>
      <c r="P22" s="29" t="e">
        <f>+'Annual Report'!#REF!</f>
        <v>#REF!</v>
      </c>
    </row>
    <row r="23" spans="1:17" x14ac:dyDescent="0.25">
      <c r="A23" s="28" t="s">
        <v>108</v>
      </c>
      <c r="E23" s="27" t="e">
        <f>+'Annual Report'!#REF!</f>
        <v>#REF!</v>
      </c>
      <c r="F23" s="27" t="e">
        <f>+'Annual Report'!#REF!</f>
        <v>#REF!</v>
      </c>
      <c r="G23" s="27" t="e">
        <f>+'Annual Report'!#REF!</f>
        <v>#REF!</v>
      </c>
      <c r="H23" s="27" t="e">
        <f>+'Annual Report'!#REF!</f>
        <v>#REF!</v>
      </c>
      <c r="I23" s="27" t="e">
        <f>+'Annual Report'!#REF!</f>
        <v>#REF!</v>
      </c>
      <c r="J23" s="27" t="e">
        <f>+'Annual Report'!#REF!</f>
        <v>#REF!</v>
      </c>
      <c r="K23" s="27" t="e">
        <f>+'Annual Report'!#REF!</f>
        <v>#REF!</v>
      </c>
      <c r="L23" s="27" t="e">
        <f>+'Annual Report'!#REF!</f>
        <v>#REF!</v>
      </c>
      <c r="M23" s="27" t="e">
        <f>+'Annual Report'!#REF!</f>
        <v>#REF!</v>
      </c>
      <c r="N23" s="27" t="e">
        <f>+'Annual Report'!#REF!</f>
        <v>#REF!</v>
      </c>
      <c r="O23" s="27" t="e">
        <f>+'Annual Report'!#REF!</f>
        <v>#REF!</v>
      </c>
      <c r="P23" s="27" t="e">
        <f>+'Annual Report'!#REF!</f>
        <v>#REF!</v>
      </c>
    </row>
    <row r="25" spans="1:17" x14ac:dyDescent="0.25">
      <c r="A25" t="str">
        <f>"4.1.6 Tariff bill file rejection response timing - 
Tariff bill rejections (TBRs) responded to within one business day "&amp;Year</f>
        <v xml:space="preserve">4.1.6 Tariff bill file rejection response timing - 
Tariff bill rejections (TBRs) responded to within one business day  </v>
      </c>
    </row>
    <row r="27" spans="1:17" x14ac:dyDescent="0.25">
      <c r="A27" t="str">
        <f>"4.1.7 Tariff bill file dispute resolution timing - 
Tariff bill disputes (TBDs) resolved within 35 and 70 calendar days 
"&amp;Year</f>
        <v xml:space="preserve">4.1.7 Tariff bill file dispute resolution timing - 
Tariff bill disputes (TBDs) resolved within 35 and 70 calendar days 
 </v>
      </c>
    </row>
    <row r="28" spans="1:17" x14ac:dyDescent="0.25">
      <c r="A28" s="36" t="s">
        <v>111</v>
      </c>
    </row>
    <row r="29" spans="1:17" x14ac:dyDescent="0.25">
      <c r="A29" s="36" t="s">
        <v>112</v>
      </c>
    </row>
    <row r="30" spans="1:17" x14ac:dyDescent="0.25">
      <c r="A30" s="36" t="s">
        <v>113</v>
      </c>
    </row>
    <row r="32" spans="1:17" x14ac:dyDescent="0.25">
      <c r="A32" s="37" t="str">
        <f>"4.2 Work completion performance measures - 
Energizations by month, for "&amp;Year</f>
        <v xml:space="preserve">4.2 Work completion performance measures - 
Energizations by month, for  </v>
      </c>
    </row>
    <row r="33" spans="1:11" x14ac:dyDescent="0.25">
      <c r="A33" s="36" t="s">
        <v>114</v>
      </c>
    </row>
    <row r="34" spans="1:11" x14ac:dyDescent="0.25">
      <c r="A34" s="36" t="s">
        <v>115</v>
      </c>
    </row>
    <row r="35" spans="1:11" x14ac:dyDescent="0.25">
      <c r="A35" s="36" t="s">
        <v>116</v>
      </c>
    </row>
    <row r="36" spans="1:11" x14ac:dyDescent="0.25">
      <c r="A36" s="36" t="s">
        <v>117</v>
      </c>
    </row>
    <row r="38" spans="1:11" x14ac:dyDescent="0.25">
      <c r="A38" s="37" t="str">
        <f>"4.2 Work completion performance measures - 
De-energizations by month, for "&amp;Year</f>
        <v xml:space="preserve">4.2 Work completion performance measures - 
De-energizations by month, for  </v>
      </c>
    </row>
    <row r="39" spans="1:11" x14ac:dyDescent="0.25">
      <c r="A39" s="36" t="s">
        <v>118</v>
      </c>
    </row>
    <row r="40" spans="1:11" x14ac:dyDescent="0.25">
      <c r="A40" s="36" t="s">
        <v>115</v>
      </c>
    </row>
    <row r="41" spans="1:11" x14ac:dyDescent="0.25">
      <c r="A41" s="36" t="s">
        <v>119</v>
      </c>
    </row>
    <row r="42" spans="1:11" x14ac:dyDescent="0.25">
      <c r="A42" s="36" t="s">
        <v>120</v>
      </c>
    </row>
    <row r="44" spans="1:11" x14ac:dyDescent="0.25">
      <c r="A44" s="34" t="e">
        <f>#REF!&amp;" 
by year"</f>
        <v>#REF!</v>
      </c>
      <c r="J44" s="9"/>
    </row>
    <row r="45" spans="1:11" x14ac:dyDescent="0.25">
      <c r="A45" s="28" t="s">
        <v>121</v>
      </c>
      <c r="G45" s="35" t="e">
        <f>#REF!</f>
        <v>#REF!</v>
      </c>
      <c r="H45" s="35" t="e">
        <f>#REF!</f>
        <v>#REF!</v>
      </c>
      <c r="I45" s="35" t="e">
        <f>#REF!</f>
        <v>#REF!</v>
      </c>
      <c r="J45" s="35" t="e">
        <f>#REF!</f>
        <v>#REF!</v>
      </c>
      <c r="K45" s="35" t="e">
        <f>#REF!</f>
        <v>#REF!</v>
      </c>
    </row>
    <row r="46" spans="1:11" x14ac:dyDescent="0.25">
      <c r="A46" s="28" t="s">
        <v>122</v>
      </c>
      <c r="G46" s="35" t="e">
        <f>+#REF!</f>
        <v>#REF!</v>
      </c>
      <c r="H46" s="35" t="e">
        <f>+#REF!</f>
        <v>#REF!</v>
      </c>
      <c r="I46" s="35" t="e">
        <f>+#REF!</f>
        <v>#REF!</v>
      </c>
      <c r="J46" s="35" t="e">
        <f>+#REF!</f>
        <v>#REF!</v>
      </c>
      <c r="K46" s="35" t="e">
        <f>+#REF!</f>
        <v>#REF!</v>
      </c>
    </row>
    <row r="48" spans="1:11" x14ac:dyDescent="0.25">
      <c r="A48" s="9" t="str">
        <f>"4.4 Interruption duration and frequency - 
 SAIFI by year"</f>
        <v>4.4 Interruption duration and frequency - 
 SAIFI by year</v>
      </c>
    </row>
    <row r="49" spans="1:11" x14ac:dyDescent="0.25">
      <c r="A49" s="28" t="str">
        <f>"Maximum SAIFI excluding major events ("&amp;Year&amp;" service standard)"</f>
        <v>Maximum SAIFI excluding major events (  service standard)</v>
      </c>
      <c r="E49" s="30"/>
      <c r="F49" s="30"/>
      <c r="G49" s="30" t="e">
        <f>+#REF!</f>
        <v>#REF!</v>
      </c>
      <c r="H49" s="30" t="e">
        <f>+#REF!</f>
        <v>#REF!</v>
      </c>
      <c r="I49" s="30" t="e">
        <f>+#REF!</f>
        <v>#REF!</v>
      </c>
      <c r="J49" s="30" t="e">
        <f>+#REF!</f>
        <v>#REF!</v>
      </c>
      <c r="K49" s="30" t="e">
        <f>+#REF!</f>
        <v>#REF!</v>
      </c>
    </row>
    <row r="50" spans="1:11" x14ac:dyDescent="0.25">
      <c r="A50" s="9" t="str">
        <f xml:space="preserve"> "4.4 Interruption duration and frequency- 
SAIDI by year"</f>
        <v>4.4 Interruption duration and frequency- 
SAIDI by year</v>
      </c>
    </row>
    <row r="51" spans="1:11" x14ac:dyDescent="0.25">
      <c r="A51" s="28" t="str">
        <f>"Maximum SAIDI excluding major events ("&amp;Year&amp;" service standard)"</f>
        <v>Maximum SAIDI excluding major events (  service standard)</v>
      </c>
      <c r="E51" s="30"/>
      <c r="F51" s="30"/>
      <c r="G51" s="30" t="e">
        <f>+#REF!</f>
        <v>#REF!</v>
      </c>
      <c r="H51" s="30" t="e">
        <f>+#REF!</f>
        <v>#REF!</v>
      </c>
      <c r="I51" s="30" t="e">
        <f>+#REF!</f>
        <v>#REF!</v>
      </c>
      <c r="J51" s="30" t="e">
        <f>+#REF!</f>
        <v>#REF!</v>
      </c>
      <c r="K51" s="30" t="e">
        <f>+#REF!</f>
        <v>#REF!</v>
      </c>
    </row>
    <row r="53" spans="1:11" x14ac:dyDescent="0.25">
      <c r="A53" t="str">
        <f>"4.5 Post-final adjustment mechanism (PFAM) adjustments processed
by month, "&amp;Year</f>
        <v xml:space="preserve">4.5 Post-final adjustment mechanism (PFAM) adjustments processed
by month,  </v>
      </c>
    </row>
    <row r="54" spans="1:11" x14ac:dyDescent="0.25">
      <c r="A54" s="36" t="s">
        <v>123</v>
      </c>
    </row>
    <row r="55" spans="1:11" x14ac:dyDescent="0.25">
      <c r="A55" s="36" t="s">
        <v>124</v>
      </c>
    </row>
    <row r="57" spans="1:11" x14ac:dyDescent="0.25">
      <c r="A57" t="str">
        <f>"4.6 Customer satisfaction measures
4.6.1 Customer satisfaction following customer-initiated contact with the owner
"&amp;Year</f>
        <v xml:space="preserve">4.6 Customer satisfaction measures
4.6.1 Customer satisfaction following customer-initiated contact with the owner
 </v>
      </c>
    </row>
    <row r="59" spans="1:11" x14ac:dyDescent="0.25">
      <c r="A59" t="str">
        <f>"4.6 Customer satisfaction measures
4.6.2 Overall customer satisfaction measures
"&amp;Year</f>
        <v xml:space="preserve">4.6 Customer satisfaction measures
4.6.2 Overall customer satisfaction measures
 </v>
      </c>
    </row>
    <row r="61" spans="1:11" x14ac:dyDescent="0.25">
      <c r="A61" t="str">
        <f>"4.6 Customer satisfaction measures  - 
Percentage AUC complaints/inquiries closed within each time period during "&amp;Year</f>
        <v xml:space="preserve">4.6 Customer satisfaction measures  - 
Percentage AUC complaints/inquiries closed within each time period during  </v>
      </c>
    </row>
    <row r="63" spans="1:11" x14ac:dyDescent="0.25">
      <c r="A63" t="e">
        <f>#REF! &amp; " - 
Percentage AUC Complaints/Inquiries
Closed in 30 Days "</f>
        <v>#REF!</v>
      </c>
    </row>
    <row r="64" spans="1:11" x14ac:dyDescent="0.25">
      <c r="A64" t="s">
        <v>125</v>
      </c>
      <c r="B64" s="13">
        <v>0.98</v>
      </c>
      <c r="D64" s="13">
        <v>0.95</v>
      </c>
      <c r="F64" s="13">
        <v>0.1</v>
      </c>
    </row>
    <row r="65" spans="1:6" x14ac:dyDescent="0.25">
      <c r="A65" t="s">
        <v>126</v>
      </c>
      <c r="B65" s="13">
        <v>0.98</v>
      </c>
      <c r="C65" t="s">
        <v>127</v>
      </c>
      <c r="D65" s="13">
        <v>0.95</v>
      </c>
      <c r="F65" s="13">
        <v>0.1</v>
      </c>
    </row>
    <row r="66" spans="1:6" x14ac:dyDescent="0.25">
      <c r="A66" t="s">
        <v>128</v>
      </c>
      <c r="B66" s="13">
        <v>0.98</v>
      </c>
      <c r="C66" t="s">
        <v>129</v>
      </c>
      <c r="D66" s="13">
        <v>0.95</v>
      </c>
      <c r="F66" s="13">
        <v>0.1</v>
      </c>
    </row>
    <row r="67" spans="1:6" x14ac:dyDescent="0.25">
      <c r="A67" t="s">
        <v>130</v>
      </c>
      <c r="B67" s="13">
        <v>0.98</v>
      </c>
      <c r="C67" t="s">
        <v>131</v>
      </c>
      <c r="D67" s="13">
        <v>0.95</v>
      </c>
      <c r="F67" s="13">
        <v>0.1</v>
      </c>
    </row>
    <row r="68" spans="1:6" x14ac:dyDescent="0.25">
      <c r="A68" t="s">
        <v>35</v>
      </c>
      <c r="B68" s="13">
        <v>0.98</v>
      </c>
      <c r="C68" t="s">
        <v>132</v>
      </c>
      <c r="D68" s="13">
        <v>0.95</v>
      </c>
      <c r="F68" s="13">
        <v>0.1</v>
      </c>
    </row>
    <row r="69" spans="1:6" x14ac:dyDescent="0.25">
      <c r="A69" t="s">
        <v>133</v>
      </c>
      <c r="B69" s="13">
        <v>0.98</v>
      </c>
      <c r="D69" s="13">
        <v>0.95</v>
      </c>
      <c r="F69" s="13">
        <v>0.1</v>
      </c>
    </row>
    <row r="70" spans="1:6" x14ac:dyDescent="0.25">
      <c r="A70" t="s">
        <v>134</v>
      </c>
      <c r="B70" s="13">
        <v>0.98</v>
      </c>
      <c r="D70" s="13">
        <v>0.95</v>
      </c>
      <c r="F70" s="13">
        <v>0.1</v>
      </c>
    </row>
    <row r="71" spans="1:6" x14ac:dyDescent="0.25">
      <c r="A71" t="s">
        <v>135</v>
      </c>
      <c r="B71" s="13">
        <v>0.98</v>
      </c>
      <c r="D71" s="13">
        <v>0.95</v>
      </c>
      <c r="F71" s="13">
        <v>0.1</v>
      </c>
    </row>
    <row r="72" spans="1:6" x14ac:dyDescent="0.25">
      <c r="A72" t="s">
        <v>136</v>
      </c>
      <c r="B72" s="13">
        <v>0.98</v>
      </c>
      <c r="D72" s="13">
        <v>0.95</v>
      </c>
      <c r="F72" s="13">
        <v>0.1</v>
      </c>
    </row>
    <row r="73" spans="1:6" x14ac:dyDescent="0.25">
      <c r="A73" t="s">
        <v>137</v>
      </c>
      <c r="B73" s="13">
        <v>0.98</v>
      </c>
      <c r="D73" s="13">
        <v>0.95</v>
      </c>
      <c r="F73" s="13">
        <v>0.1</v>
      </c>
    </row>
    <row r="74" spans="1:6" x14ac:dyDescent="0.25">
      <c r="A74" t="s">
        <v>138</v>
      </c>
      <c r="B74" s="13">
        <v>0.98</v>
      </c>
      <c r="D74" s="13">
        <v>0.95</v>
      </c>
      <c r="F74" s="13">
        <v>0.1</v>
      </c>
    </row>
    <row r="75" spans="1:6" x14ac:dyDescent="0.25">
      <c r="A75" t="s">
        <v>139</v>
      </c>
      <c r="B75" s="13">
        <v>0.98</v>
      </c>
      <c r="D75" s="13">
        <v>0.95</v>
      </c>
      <c r="F75" s="13">
        <v>0.1</v>
      </c>
    </row>
    <row r="76" spans="1:6" x14ac:dyDescent="0.25">
      <c r="A76" t="s">
        <v>140</v>
      </c>
    </row>
    <row r="78" spans="1:6" x14ac:dyDescent="0.25">
      <c r="A78" s="1" t="e">
        <f xml:space="preserve"> Year - 4</f>
        <v>#VALUE!</v>
      </c>
    </row>
    <row r="79" spans="1:6" x14ac:dyDescent="0.25">
      <c r="A79" s="1" t="e">
        <f xml:space="preserve"> Year - 3</f>
        <v>#VALUE!</v>
      </c>
    </row>
    <row r="80" spans="1:6" x14ac:dyDescent="0.25">
      <c r="A80" s="1" t="e">
        <f xml:space="preserve"> Year -2</f>
        <v>#VALUE!</v>
      </c>
    </row>
    <row r="81" spans="1:1" x14ac:dyDescent="0.25">
      <c r="A81" s="1" t="e">
        <f xml:space="preserve"> Year - 1</f>
        <v>#VALUE!</v>
      </c>
    </row>
    <row r="82" spans="1:1" x14ac:dyDescent="0.25">
      <c r="A82" s="1" t="str">
        <f xml:space="preserve"> Year</f>
        <v xml:space="preserve"> </v>
      </c>
    </row>
    <row r="84" spans="1:1" x14ac:dyDescent="0.25">
      <c r="A84" s="24"/>
    </row>
    <row r="85" spans="1:1" x14ac:dyDescent="0.25">
      <c r="A85" s="24"/>
    </row>
    <row r="86" spans="1:1" x14ac:dyDescent="0.25">
      <c r="A86" s="24"/>
    </row>
    <row r="87" spans="1:1" x14ac:dyDescent="0.25">
      <c r="A87" s="24"/>
    </row>
    <row r="88" spans="1:1" x14ac:dyDescent="0.25">
      <c r="A88" s="24"/>
    </row>
    <row r="89" spans="1:1" x14ac:dyDescent="0.25">
      <c r="A89" s="24"/>
    </row>
    <row r="90" spans="1:1" x14ac:dyDescent="0.25">
      <c r="A90" s="24"/>
    </row>
    <row r="91" spans="1:1" x14ac:dyDescent="0.25">
      <c r="A91" s="24"/>
    </row>
    <row r="92" spans="1:1" x14ac:dyDescent="0.25">
      <c r="A92" s="24"/>
    </row>
    <row r="93" spans="1:1" x14ac:dyDescent="0.25">
      <c r="A93" s="24"/>
    </row>
    <row r="94" spans="1:1" x14ac:dyDescent="0.25">
      <c r="A94" s="24"/>
    </row>
    <row r="95" spans="1:1" x14ac:dyDescent="0.25">
      <c r="A95" s="24"/>
    </row>
    <row r="96" spans="1:1" x14ac:dyDescent="0.25">
      <c r="A96" s="24"/>
    </row>
    <row r="97" spans="1:1" x14ac:dyDescent="0.25">
      <c r="A97" s="24"/>
    </row>
    <row r="98" spans="1:1" x14ac:dyDescent="0.25">
      <c r="A98" s="24"/>
    </row>
    <row r="99" spans="1:1" x14ac:dyDescent="0.25">
      <c r="A99" s="24"/>
    </row>
    <row r="100" spans="1:1" x14ac:dyDescent="0.25">
      <c r="A100" s="24"/>
    </row>
    <row r="101" spans="1:1" x14ac:dyDescent="0.25">
      <c r="A101" s="24"/>
    </row>
    <row r="102" spans="1:1" x14ac:dyDescent="0.25">
      <c r="A102" s="24"/>
    </row>
    <row r="103" spans="1:1" x14ac:dyDescent="0.25">
      <c r="A103" s="24"/>
    </row>
    <row r="104" spans="1:1" x14ac:dyDescent="0.25">
      <c r="A104" s="24"/>
    </row>
    <row r="105" spans="1:1" x14ac:dyDescent="0.25">
      <c r="A105" s="24"/>
    </row>
    <row r="106" spans="1:1" x14ac:dyDescent="0.25">
      <c r="A106" s="24"/>
    </row>
    <row r="107" spans="1:1" x14ac:dyDescent="0.25">
      <c r="A107" s="24"/>
    </row>
    <row r="108" spans="1:1" x14ac:dyDescent="0.25">
      <c r="A108" s="24"/>
    </row>
    <row r="109" spans="1:1" x14ac:dyDescent="0.25">
      <c r="A109" s="24"/>
    </row>
    <row r="110" spans="1:1" x14ac:dyDescent="0.25">
      <c r="A110" s="24"/>
    </row>
    <row r="111" spans="1:1" x14ac:dyDescent="0.25">
      <c r="A111" s="24"/>
    </row>
    <row r="112" spans="1:1" x14ac:dyDescent="0.25">
      <c r="A112" s="24"/>
    </row>
    <row r="113" spans="1:1" x14ac:dyDescent="0.25">
      <c r="A113" s="24"/>
    </row>
    <row r="114" spans="1:1" x14ac:dyDescent="0.25">
      <c r="A114" s="24"/>
    </row>
    <row r="115" spans="1:1" x14ac:dyDescent="0.25">
      <c r="A115" s="24"/>
    </row>
    <row r="116" spans="1:1" x14ac:dyDescent="0.25">
      <c r="A116" s="24"/>
    </row>
    <row r="117" spans="1:1" x14ac:dyDescent="0.25">
      <c r="A117" s="1"/>
    </row>
  </sheetData>
  <customSheetViews>
    <customSheetView guid="{A59B6293-D9A2-45C9-A3A8-F2EE1EF5E6D2}" state="hidden">
      <selection activeCell="H49" sqref="H49"/>
      <pageMargins left="0" right="0" top="0" bottom="0" header="0" footer="0"/>
      <pageSetup orientation="portrait" r:id="rId1"/>
      <headerFooter alignWithMargins="0"/>
    </customSheetView>
    <customSheetView guid="{7113CC31-AA11-4DEF-8815-438C962158E5}" state="hidden" topLeftCell="A24">
      <selection activeCell="A32" sqref="A32"/>
      <pageMargins left="0" right="0" top="0" bottom="0" header="0" footer="0"/>
      <headerFooter alignWithMargins="0"/>
    </customSheetView>
  </customSheetViews>
  <phoneticPr fontId="2" type="noConversion"/>
  <pageMargins left="0.75" right="0.75" top="1" bottom="1" header="0.5" footer="0.5"/>
  <pageSetup orientation="portrait"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6e54f32-1ee9-4701-92a7-68801d705020">
      <Terms xmlns="http://schemas.microsoft.com/office/infopath/2007/PartnerControls"/>
    </lcf76f155ced4ddcb4097134ff3c332f>
    <TaxCatchAll xmlns="c924f26a-d0ac-4666-87d3-c393728e2af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4945E5322E354DA1E1EF9D843E67CB" ma:contentTypeVersion="15" ma:contentTypeDescription="Create a new document." ma:contentTypeScope="" ma:versionID="ba64f224986fb7ddde0c8d5c4459ad1d">
  <xsd:schema xmlns:xsd="http://www.w3.org/2001/XMLSchema" xmlns:xs="http://www.w3.org/2001/XMLSchema" xmlns:p="http://schemas.microsoft.com/office/2006/metadata/properties" xmlns:ns2="c924f26a-d0ac-4666-87d3-c393728e2af0" xmlns:ns3="26e54f32-1ee9-4701-92a7-68801d705020" targetNamespace="http://schemas.microsoft.com/office/2006/metadata/properties" ma:root="true" ma:fieldsID="edae370e7af8da98b4cec10d8355e549" ns2:_="" ns3:_="">
    <xsd:import namespace="c924f26a-d0ac-4666-87d3-c393728e2af0"/>
    <xsd:import namespace="26e54f32-1ee9-4701-92a7-68801d70502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bjectDetectorVersions" minOccurs="0"/>
                <xsd:element ref="ns3:MediaServiceOCR"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24f26a-d0ac-4666-87d3-c393728e2af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74772be-551e-4c9d-a0ff-2051ce1567e9}" ma:internalName="TaxCatchAll" ma:showField="CatchAllData" ma:web="c924f26a-d0ac-4666-87d3-c393728e2af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6e54f32-1ee9-4701-92a7-68801d70502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9b6c5f3-ce3f-42eb-8a8e-64bd99fe76a5"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E18B90-645D-49FD-81A6-83E776A06192}">
  <ds:schemaRefs>
    <ds:schemaRef ds:uri="http://purl.org/dc/dcmitype/"/>
    <ds:schemaRef ds:uri="http://schemas.microsoft.com/office/infopath/2007/PartnerControls"/>
    <ds:schemaRef ds:uri="e3d87694-33ed-4fe3-a433-da33eb7ff214"/>
    <ds:schemaRef ds:uri="http://schemas.openxmlformats.org/package/2006/metadata/core-properties"/>
    <ds:schemaRef ds:uri="http://schemas.microsoft.com/office/2006/documentManagement/types"/>
    <ds:schemaRef ds:uri="http://purl.org/dc/term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09130BF-4EF5-4B59-A1A2-B6E95C94C95E}">
  <ds:schemaRefs>
    <ds:schemaRef ds:uri="http://schemas.microsoft.com/sharepoint/v3/contenttype/forms"/>
  </ds:schemaRefs>
</ds:datastoreItem>
</file>

<file path=customXml/itemProps3.xml><?xml version="1.0" encoding="utf-8"?>
<ds:datastoreItem xmlns:ds="http://schemas.openxmlformats.org/officeDocument/2006/customXml" ds:itemID="{EA09C843-A7C8-49F1-9817-FA2D83F417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Instructions</vt:lpstr>
      <vt:lpstr>Six-month Report</vt:lpstr>
      <vt:lpstr>Annual Report</vt:lpstr>
      <vt:lpstr>Sheet1</vt:lpstr>
      <vt:lpstr>Company</vt:lpstr>
      <vt:lpstr>DateQ1ReportModified</vt:lpstr>
      <vt:lpstr>DateQ1ReportPrepared</vt:lpstr>
      <vt:lpstr>DateQ1SystemReportsGenerated</vt:lpstr>
      <vt:lpstr>DateReportPrepared</vt:lpstr>
      <vt:lpstr>'Annual Report'!Print_Area</vt:lpstr>
      <vt:lpstr>Instructions!Print_Area</vt:lpstr>
      <vt:lpstr>'Six-month Report'!Print_Area</vt:lpstr>
      <vt:lpstr>'Annual Report'!Print_Titles</vt:lpstr>
      <vt:lpstr>'Six-month Report'!Print_Titles</vt:lpstr>
      <vt:lpstr>Year</vt:lpstr>
    </vt:vector>
  </TitlesOfParts>
  <Manager/>
  <Company>AUC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Baitoiu</dc:creator>
  <cp:keywords/>
  <dc:description/>
  <cp:lastModifiedBy>Summer Abney</cp:lastModifiedBy>
  <cp:revision/>
  <dcterms:created xsi:type="dcterms:W3CDTF">2009-12-03T21:51:59Z</dcterms:created>
  <dcterms:modified xsi:type="dcterms:W3CDTF">2024-11-20T19:30:11Z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0x010100F24945E5322E354DA1E1EF9D843E67CB</vt:lpwstr>
  </property>
  <property fmtid="{D5CDD505-2E9C-101B-9397-08002B2CF9AE}" pid="4" name="Order">
    <vt:r8>100</vt:r8>
  </property>
</Properties>
</file>